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3820"/>
  <mc:AlternateContent xmlns:mc="http://schemas.openxmlformats.org/markup-compatibility/2006">
    <mc:Choice Requires="x15">
      <x15ac:absPath xmlns:x15ac="http://schemas.microsoft.com/office/spreadsheetml/2010/11/ac" url="C:\2025 ELABORACION\CUARTO TRIMESTRE\4to Trimestre ldf\"/>
    </mc:Choice>
  </mc:AlternateContent>
  <bookViews>
    <workbookView xWindow="-120" yWindow="-120" windowWidth="20730" windowHeight="11160" firstSheet="3" activeTab="3"/>
  </bookViews>
  <sheets>
    <sheet name="BExRepositorySheet" sheetId="4" state="veryHidden" r:id="rId1"/>
    <sheet name="Table" sheetId="1" state="hidden" r:id="rId2"/>
    <sheet name="Sheet1" sheetId="5" state="hidden" r:id="rId3"/>
    <sheet name="Estado Situacion Financiera Det" sheetId="6" r:id="rId4"/>
    <sheet name="Graph" sheetId="2" state="hidden" r:id="rId5"/>
  </sheets>
  <externalReferences>
    <externalReference r:id="rId6"/>
  </externalReferences>
  <definedNames>
    <definedName name="_xlnm.Print_Area" localSheetId="3">'Estado Situacion Financiera Det'!$B$3:$I$84</definedName>
    <definedName name="_xlnm.Print_Area" localSheetId="2">Sheet1!$A$1:$M$81</definedName>
    <definedName name="_xlnm.Print_Area" localSheetId="1">Table!$A$1:$M$68</definedName>
    <definedName name="DF_GRID_1">Table!$G$15:$L$67</definedName>
    <definedName name="DF_NAVPANEL_13">Table!$C$15</definedName>
    <definedName name="DF_NAVPANEL_18">Table!$C$15</definedName>
    <definedName name="SAPBEXhrIndnt" hidden="1">"Wide"</definedName>
    <definedName name="SAPsysID" hidden="1">"708C5W7SBKP804JT78WJ0JNKI"</definedName>
    <definedName name="SAPwbID" hidden="1">"ARS"</definedName>
  </definedNames>
  <calcPr calcId="152511"/>
</workbook>
</file>

<file path=xl/calcChain.xml><?xml version="1.0" encoding="utf-8"?>
<calcChain xmlns="http://schemas.openxmlformats.org/spreadsheetml/2006/main">
  <c r="G33" i="6" l="1"/>
  <c r="G44" i="6"/>
  <c r="B6" i="6" l="1"/>
  <c r="N10" i="6" l="1"/>
  <c r="N9" i="6"/>
  <c r="N11" i="6" l="1"/>
  <c r="O11" i="6" s="1"/>
  <c r="U6" i="6" l="1"/>
  <c r="U7" i="6"/>
  <c r="U8" i="6"/>
  <c r="U9" i="6"/>
  <c r="U10" i="6"/>
  <c r="U14" i="6"/>
  <c r="U13" i="6"/>
  <c r="N14" i="6" l="1"/>
  <c r="N13" i="6"/>
  <c r="O10" i="6"/>
  <c r="O9" i="6"/>
  <c r="N8" i="6"/>
  <c r="O8" i="6" s="1"/>
  <c r="N7" i="6"/>
  <c r="L19" i="6" s="1"/>
  <c r="N6" i="6"/>
  <c r="S18" i="6"/>
  <c r="S17" i="6"/>
  <c r="S16" i="6"/>
  <c r="S15" i="6"/>
  <c r="S14" i="6"/>
  <c r="S13" i="6"/>
  <c r="S12" i="6"/>
  <c r="S11" i="6"/>
  <c r="S10" i="6"/>
  <c r="S9" i="6"/>
  <c r="S8" i="6"/>
  <c r="S7" i="6"/>
  <c r="L16" i="6" l="1"/>
  <c r="O7" i="6"/>
  <c r="P7" i="6" s="1"/>
  <c r="L20" i="6"/>
  <c r="L23" i="6" s="1"/>
  <c r="P9" i="6"/>
  <c r="O6" i="6"/>
  <c r="P6" i="6" s="1"/>
  <c r="H78" i="6"/>
  <c r="H79" i="6"/>
  <c r="G79" i="6"/>
  <c r="G78" i="6"/>
  <c r="H71" i="6"/>
  <c r="H72" i="6"/>
  <c r="H73" i="6"/>
  <c r="H74" i="6"/>
  <c r="H75" i="6"/>
  <c r="H67" i="6"/>
  <c r="H68" i="6"/>
  <c r="H66" i="6"/>
  <c r="G53" i="6"/>
  <c r="H53" i="6"/>
  <c r="H54" i="6"/>
  <c r="G55" i="6"/>
  <c r="H55" i="6"/>
  <c r="G56" i="6"/>
  <c r="H56" i="6"/>
  <c r="G57" i="6"/>
  <c r="H57" i="6"/>
  <c r="H52" i="6"/>
  <c r="G52" i="6"/>
  <c r="H44" i="6"/>
  <c r="H45" i="6"/>
  <c r="H46" i="6"/>
  <c r="H47" i="6"/>
  <c r="G40" i="6"/>
  <c r="H40" i="6"/>
  <c r="G41" i="6"/>
  <c r="H41" i="6"/>
  <c r="G42" i="6"/>
  <c r="H42" i="6"/>
  <c r="G43" i="6"/>
  <c r="H43" i="6"/>
  <c r="H33" i="6"/>
  <c r="H34" i="6"/>
  <c r="H35" i="6"/>
  <c r="H36" i="6"/>
  <c r="H37" i="6"/>
  <c r="H38" i="6"/>
  <c r="H39" i="6"/>
  <c r="G30" i="6"/>
  <c r="H30" i="6"/>
  <c r="G31" i="6"/>
  <c r="H31" i="6"/>
  <c r="G32" i="6"/>
  <c r="H32" i="6"/>
  <c r="G29" i="6"/>
  <c r="H29" i="6"/>
  <c r="H28" i="6"/>
  <c r="G28" i="6"/>
  <c r="G27" i="6"/>
  <c r="H27" i="6"/>
  <c r="H26" i="6"/>
  <c r="H23" i="6"/>
  <c r="H24" i="6"/>
  <c r="H22" i="6"/>
  <c r="H13" i="6"/>
  <c r="H14" i="6"/>
  <c r="H15" i="6"/>
  <c r="H16" i="6"/>
  <c r="H17" i="6"/>
  <c r="H18" i="6"/>
  <c r="H19" i="6"/>
  <c r="H20" i="6"/>
  <c r="H12" i="6"/>
  <c r="D53" i="6"/>
  <c r="D54" i="6"/>
  <c r="D55" i="6"/>
  <c r="D56" i="6"/>
  <c r="D57" i="6"/>
  <c r="D58" i="6"/>
  <c r="D59" i="6"/>
  <c r="D60" i="6"/>
  <c r="D52" i="6"/>
  <c r="D45" i="6"/>
  <c r="D46" i="6"/>
  <c r="D47" i="6"/>
  <c r="D44" i="6"/>
  <c r="C42" i="6"/>
  <c r="D42" i="6"/>
  <c r="D41" i="6"/>
  <c r="C41" i="6"/>
  <c r="D39" i="6"/>
  <c r="C39" i="6"/>
  <c r="C35" i="6"/>
  <c r="D35" i="6"/>
  <c r="C36" i="6"/>
  <c r="D36" i="6"/>
  <c r="C37" i="6"/>
  <c r="D37" i="6"/>
  <c r="C38" i="6"/>
  <c r="D38" i="6"/>
  <c r="D34" i="6"/>
  <c r="C34" i="6"/>
  <c r="D29" i="6"/>
  <c r="D30" i="6"/>
  <c r="D31" i="6"/>
  <c r="D32" i="6"/>
  <c r="D28" i="6"/>
  <c r="D21" i="6"/>
  <c r="D22" i="6"/>
  <c r="D23" i="6"/>
  <c r="D24" i="6"/>
  <c r="D25" i="6"/>
  <c r="D26" i="6"/>
  <c r="D20" i="6"/>
  <c r="D13" i="6"/>
  <c r="D14" i="6"/>
  <c r="D15" i="6"/>
  <c r="D16" i="6"/>
  <c r="D17" i="6"/>
  <c r="D18" i="6"/>
  <c r="D12" i="6"/>
  <c r="N16" i="6" l="1"/>
  <c r="N17" i="6" s="1"/>
  <c r="N22" i="6" s="1"/>
  <c r="L17" i="6"/>
  <c r="L22" i="6" s="1"/>
  <c r="G59" i="6"/>
  <c r="D11" i="6"/>
  <c r="D43" i="6"/>
  <c r="H25" i="6"/>
  <c r="H59" i="6"/>
  <c r="C62" i="6"/>
  <c r="D62" i="6"/>
  <c r="H70" i="6"/>
  <c r="G65" i="6"/>
  <c r="C43" i="6"/>
  <c r="H77" i="6"/>
  <c r="D33" i="6"/>
  <c r="D27" i="6"/>
  <c r="G11" i="6"/>
  <c r="H21" i="6"/>
  <c r="C11" i="6"/>
  <c r="G70" i="6"/>
  <c r="G77" i="6"/>
  <c r="H65" i="6"/>
  <c r="G25" i="6"/>
  <c r="G21" i="6"/>
  <c r="H11" i="6"/>
  <c r="C40" i="6"/>
  <c r="D40" i="6"/>
  <c r="C33" i="6"/>
  <c r="C27" i="6"/>
  <c r="C19" i="6"/>
  <c r="D19" i="6"/>
  <c r="L25" i="6" l="1"/>
  <c r="L26" i="6"/>
  <c r="H49" i="6"/>
  <c r="H61" i="6" s="1"/>
  <c r="C49" i="6"/>
  <c r="C64" i="6" s="1"/>
  <c r="D49" i="6"/>
  <c r="D64" i="6" s="1"/>
  <c r="G49" i="6"/>
  <c r="G61" i="6" s="1"/>
  <c r="G81" i="6"/>
  <c r="H81" i="6"/>
  <c r="G83" i="6" l="1"/>
  <c r="H83" i="6"/>
</calcChain>
</file>

<file path=xl/sharedStrings.xml><?xml version="1.0" encoding="utf-8"?>
<sst xmlns="http://schemas.openxmlformats.org/spreadsheetml/2006/main" count="453" uniqueCount="274">
  <si>
    <t>FEP8Qry3</t>
  </si>
  <si>
    <t>Information</t>
  </si>
  <si>
    <t>Table</t>
  </si>
  <si>
    <t xml:space="preserve"> </t>
  </si>
  <si>
    <t>Filter</t>
  </si>
  <si>
    <t>Descripción query</t>
  </si>
  <si>
    <t>Estado de Situacion Financiera Det A</t>
  </si>
  <si>
    <t>Actualidad datos (fecha)</t>
  </si>
  <si>
    <t>Modificado por</t>
  </si>
  <si>
    <t>Autor</t>
  </si>
  <si>
    <t>ADVJYNOQUIO</t>
  </si>
  <si>
    <t>Fe.clave</t>
  </si>
  <si>
    <t>16/10/2018</t>
  </si>
  <si>
    <t>Nombre técnico query</t>
  </si>
  <si>
    <t>ZFI_VRL_MP02_Q008A</t>
  </si>
  <si>
    <t>Usuario actual</t>
  </si>
  <si>
    <t>InfoSitio</t>
  </si>
  <si>
    <t>ZVRL_MP02</t>
  </si>
  <si>
    <t>Últ.actual.pantalla</t>
  </si>
  <si>
    <t>Área funcional</t>
  </si>
  <si>
    <t/>
  </si>
  <si>
    <t>Centro de beneficio</t>
  </si>
  <si>
    <t>Centro de coste</t>
  </si>
  <si>
    <t>Ejercicio/Período</t>
  </si>
  <si>
    <t>Ejercicio</t>
  </si>
  <si>
    <t>Estruct.</t>
  </si>
  <si>
    <t>Período contable</t>
  </si>
  <si>
    <t>Ratios</t>
  </si>
  <si>
    <t>Actualidad de datos</t>
  </si>
  <si>
    <t>Hora de modificación</t>
  </si>
  <si>
    <t>Saldo Actual (ORIGINAL)</t>
  </si>
  <si>
    <t>Saldo Anterior (ORIGINAL)</t>
  </si>
  <si>
    <t>Saldo Actual (NUEVO)</t>
  </si>
  <si>
    <t>Saldo Anterior (NUEVO)</t>
  </si>
  <si>
    <t>Saldo acumulado</t>
  </si>
  <si>
    <t>Activo</t>
  </si>
  <si>
    <t xml:space="preserve">  Activo Circulante</t>
  </si>
  <si>
    <t xml:space="preserve">    a. Efectivo y Equivalentes</t>
  </si>
  <si>
    <t xml:space="preserve">    a1) Efectivo</t>
  </si>
  <si>
    <t xml:space="preserve">    a2) Bancos/Tesorería</t>
  </si>
  <si>
    <t xml:space="preserve">    a3) Bancos/Dependencias y Otros</t>
  </si>
  <si>
    <t xml:space="preserve">    a4) Inversiones Temporales (Hasta 3 meses)</t>
  </si>
  <si>
    <t xml:space="preserve">    a5) Fondos con Afectación Específica</t>
  </si>
  <si>
    <t xml:space="preserve">    a6) Depósitos de Fondos de Terceros en Garantía y/o</t>
  </si>
  <si>
    <t xml:space="preserve">    a7) Otros Efectivos y Equivalentes</t>
  </si>
  <si>
    <t xml:space="preserve">    b. Derechos a Recibir Efectivo o Equivalentes</t>
  </si>
  <si>
    <t xml:space="preserve">    b1) Inversiones Financieras de Corto Plazo</t>
  </si>
  <si>
    <t xml:space="preserve">    b2) Cuentas por Cobrar a Corto Plazo</t>
  </si>
  <si>
    <t xml:space="preserve">    b3) Deudores Diversos por Cobrar a Corto Plazo</t>
  </si>
  <si>
    <t xml:space="preserve">    b4) Ingresos por Recuperar a Corto Plazo</t>
  </si>
  <si>
    <t xml:space="preserve">    b5) Deudores por Anticipos de la Tesorería a Corto Plazo</t>
  </si>
  <si>
    <t xml:space="preserve">    b6) Préstamos Otorgados a Corto Plazo</t>
  </si>
  <si>
    <t xml:space="preserve">    b7) Otros Derechos a Recibir Efectivo o Equivalentes a C</t>
  </si>
  <si>
    <t xml:space="preserve">    c. Derechos a Recibir Bienes o Servicios</t>
  </si>
  <si>
    <t xml:space="preserve">    c1) Anticipo a Proveedores por Adquisición de Bienes y</t>
  </si>
  <si>
    <t xml:space="preserve">    c2) Anticipo a Proveedores por Adquisición de Bienes Inm</t>
  </si>
  <si>
    <t xml:space="preserve">    c3) Anticipo a Proveedores por Adquisición de Bienes Int</t>
  </si>
  <si>
    <t xml:space="preserve">    c4) Anticipo a Contratistas por Obras Públicas a Corto P</t>
  </si>
  <si>
    <t xml:space="preserve">    c5) Otros Derechos a Recibir Bienes o Servicios a Corto</t>
  </si>
  <si>
    <t xml:space="preserve">    d. Inventarios</t>
  </si>
  <si>
    <t xml:space="preserve">    d1) Inventario de Mercancías para Venta</t>
  </si>
  <si>
    <t xml:space="preserve">    d2) Inventario de Mercancías Terminadas</t>
  </si>
  <si>
    <t xml:space="preserve">    d3) Inventario de Mercancías en Proceso de Elaboración</t>
  </si>
  <si>
    <t xml:space="preserve">    d4) Inventario de Materias Primas, Materiales y Suminist</t>
  </si>
  <si>
    <t xml:space="preserve">    d5) Bienes en Tránsito</t>
  </si>
  <si>
    <t xml:space="preserve">    e. Almacenes</t>
  </si>
  <si>
    <t xml:space="preserve">    f. Estimación por Pérdida o Deterioro de Activos Circ.</t>
  </si>
  <si>
    <t xml:space="preserve">    f1) Estimaciones para Cuentas Incobrables por Derechos a</t>
  </si>
  <si>
    <t xml:space="preserve">    f2) Estimación por Deterioro de Inventarios</t>
  </si>
  <si>
    <t xml:space="preserve">    g. Otros Activos Circulantes</t>
  </si>
  <si>
    <t xml:space="preserve">    g1) Valores en Garantía</t>
  </si>
  <si>
    <t xml:space="preserve">    g2) Bienes en Garantía (excluye depósitos de fondos)</t>
  </si>
  <si>
    <t xml:space="preserve">    g3) Bienes Derivados de Embargos, Decomisos, Aseguramien</t>
  </si>
  <si>
    <t xml:space="preserve">    g4) Adquisición con Fondos de Terceros</t>
  </si>
  <si>
    <t xml:space="preserve">  IA. Total de Activos Circulantes</t>
  </si>
  <si>
    <t xml:space="preserve">  Activo No Circulante</t>
  </si>
  <si>
    <t xml:space="preserve">    a. Inversiones Financieras a Largo Plazo</t>
  </si>
  <si>
    <t xml:space="preserve">    b. Derechos a Recibir Efectivo o Equivalentes a LP</t>
  </si>
  <si>
    <t xml:space="preserve">    c. Bienes Inmuebles, Infra. y Construcc. en Proceso</t>
  </si>
  <si>
    <t xml:space="preserve">    d. Bienes Muebles</t>
  </si>
  <si>
    <t xml:space="preserve">    e. Activos Intangibles</t>
  </si>
  <si>
    <t xml:space="preserve">    f. Depreciación, Deterioro y Amort. Acum. de Bien</t>
  </si>
  <si>
    <t xml:space="preserve">    g. Activos Diferidos</t>
  </si>
  <si>
    <t xml:space="preserve">    h. Estimación por Pérdida o Det. de Activos no Circulant</t>
  </si>
  <si>
    <t xml:space="preserve">    i. Otros Activos no Circulantes</t>
  </si>
  <si>
    <t xml:space="preserve">  IB. Total de Activos No Circulantes</t>
  </si>
  <si>
    <t>I. Total del Activo</t>
  </si>
  <si>
    <t>Pasivo</t>
  </si>
  <si>
    <t xml:space="preserve">  Pasivo Circulante</t>
  </si>
  <si>
    <t xml:space="preserve">    a. Cuentas por Pagar a Corto Plazo</t>
  </si>
  <si>
    <t xml:space="preserve">    a1) Servicios Personales por Pagar a Corto Plazo</t>
  </si>
  <si>
    <t xml:space="preserve">    a2) Proveedores por Pagar a Corto Plazo</t>
  </si>
  <si>
    <t xml:space="preserve">    a3) Contratistas por Obras Públicas por Pagar a Corto Pl</t>
  </si>
  <si>
    <t xml:space="preserve">    a4) Participaciones y Aportaciones por Pagar a Corto Pla</t>
  </si>
  <si>
    <t xml:space="preserve">    a5) Transferencias Otorgadas por Pagar a Corto Plazo</t>
  </si>
  <si>
    <t xml:space="preserve">    a6) Intereses, Comisiones y Otros Gastos de la Deuda Púb</t>
  </si>
  <si>
    <t xml:space="preserve">    a7) Retenciones y Contribuciones por Pagar a Corto Plazo</t>
  </si>
  <si>
    <t xml:space="preserve">    a8) Devoluciones de la Ley de Ingresos por Pagar a Corto</t>
  </si>
  <si>
    <t xml:space="preserve">    a9) Otras Cuentas por Pagar a Corto Plazo</t>
  </si>
  <si>
    <t xml:space="preserve">    b. Documentos por Pagar a Corto Plazo</t>
  </si>
  <si>
    <t xml:space="preserve">    b1) Documentos Comerciales por Pagar a Corto Plazo</t>
  </si>
  <si>
    <t xml:space="preserve">    b2) Documentos con Contratistas por Obras Públicas por P</t>
  </si>
  <si>
    <t xml:space="preserve">    b3) Otros Documentos por Pagar a Corto Plazo</t>
  </si>
  <si>
    <t xml:space="preserve">    c. Porción a Corto Plazo de la Deuda Pública</t>
  </si>
  <si>
    <t xml:space="preserve">    c1) Porción a Corto Plazo de la Deuda Pública</t>
  </si>
  <si>
    <t xml:space="preserve">    c2) Porción a Corto Plazo de Arrendamiento Financiero</t>
  </si>
  <si>
    <t xml:space="preserve">    d. Títulos y Valores a Corto Plazo</t>
  </si>
  <si>
    <t xml:space="preserve">    e. Pasivos Diferidos a Corto Plazo</t>
  </si>
  <si>
    <t xml:space="preserve">    e1) Ingresos Cobrados por Adelantado a Corto Plazo</t>
  </si>
  <si>
    <t xml:space="preserve">    e2) Intereses Cobrados por Adelantado a Corto Plazo</t>
  </si>
  <si>
    <t xml:space="preserve">    e3) Otros Pasivos Diferidos a Corto Plazo</t>
  </si>
  <si>
    <t xml:space="preserve">    f. Fondos y Bienes de Terceros en Garantía</t>
  </si>
  <si>
    <t xml:space="preserve">    f1) Fondos en Garantía a Corto Plazo</t>
  </si>
  <si>
    <t xml:space="preserve">    f2) Fondos en Administración a Corto Plazo</t>
  </si>
  <si>
    <t xml:space="preserve">    f3) Fondos Contingentes a Corto Plazo</t>
  </si>
  <si>
    <t xml:space="preserve">    f4) Fondos de Fideicomisos, Mandatos y Contratos Análogo</t>
  </si>
  <si>
    <t xml:space="preserve">    f5) Otros Fondos de Terceros en Garantía y/o Administrac</t>
  </si>
  <si>
    <t xml:space="preserve">    f6) Valores y Bienes en Garantía a Corto Plazo</t>
  </si>
  <si>
    <t xml:space="preserve">    g. Provisiones a Corto Plazo</t>
  </si>
  <si>
    <t xml:space="preserve">    g1) Provisión para Demandas y Juicios a Corto Plazo</t>
  </si>
  <si>
    <t xml:space="preserve">    g2) Provisión para Contingencias a Corto Plazo</t>
  </si>
  <si>
    <t xml:space="preserve">    g3) Otras Provisiones a Corto Plazo</t>
  </si>
  <si>
    <t xml:space="preserve">    h. Otros Pasivos a Corto Plazo</t>
  </si>
  <si>
    <t xml:space="preserve">    h1) Ingresos por Clasificar</t>
  </si>
  <si>
    <t xml:space="preserve">    h2) Recaudación por Participar</t>
  </si>
  <si>
    <t xml:space="preserve">    h3) Otros Pasivos Circulantes</t>
  </si>
  <si>
    <t xml:space="preserve">  IIA. Total de Pasivos Circulantes</t>
  </si>
  <si>
    <t xml:space="preserve">  Pasivo No Circulante</t>
  </si>
  <si>
    <t xml:space="preserve">    a. Cuentas por Pagar a Largo Plazo</t>
  </si>
  <si>
    <t xml:space="preserve">    b. Documentos por Pagar a Largo Plazo</t>
  </si>
  <si>
    <t xml:space="preserve">    c. Deuda Pública a Largo Plazo</t>
  </si>
  <si>
    <t xml:space="preserve">    d. Pasivos Diferidos a Largo Plazo</t>
  </si>
  <si>
    <t xml:space="preserve">    e. Fondos y Bienes de Terceros en Garantía</t>
  </si>
  <si>
    <t xml:space="preserve">    f. Provisiones a Largo Plazo</t>
  </si>
  <si>
    <t xml:space="preserve">  IIB. Total de Pasivos No Circulantes</t>
  </si>
  <si>
    <t>II. Total del Pasivo</t>
  </si>
  <si>
    <t>Hacienda Pública/Patrimonio</t>
  </si>
  <si>
    <t xml:space="preserve">  IIIA. Hacienda Pública/Patrimonio Contribuido</t>
  </si>
  <si>
    <t xml:space="preserve">    Aportaciones</t>
  </si>
  <si>
    <t xml:space="preserve">    Donaciones de Capital</t>
  </si>
  <si>
    <t xml:space="preserve">    Actualización de la Hacienda Pública/Pa</t>
  </si>
  <si>
    <t xml:space="preserve">  IIIB. Hacienda Pública/Patrimonio Generado</t>
  </si>
  <si>
    <t xml:space="preserve">    Resultados del Ejercicio (Ahorro/ Desahorro)</t>
  </si>
  <si>
    <t xml:space="preserve">    Resultados de Ejercicios Anteriores</t>
  </si>
  <si>
    <t xml:space="preserve">    Revalúos</t>
  </si>
  <si>
    <t xml:space="preserve">    Reservas</t>
  </si>
  <si>
    <t xml:space="preserve">    Rectificaciones de Resultados de Ejercicios Anteriores</t>
  </si>
  <si>
    <t xml:space="preserve">  IIIC. Exceso o Insuficiencia en la Actualización de la Hac</t>
  </si>
  <si>
    <t xml:space="preserve">    Resultado por Tenencia de Activos no Monetarios</t>
  </si>
  <si>
    <t xml:space="preserve">    Resultado por Tenencia de Activos no Mo</t>
  </si>
  <si>
    <t>III. Total Hacienda Pública/Patrimonio</t>
  </si>
  <si>
    <t>IV. Total del Pasivo y Hacienda Pública/Patrimonio</t>
  </si>
  <si>
    <t>2018</t>
  </si>
  <si>
    <t>1..12</t>
  </si>
  <si>
    <t>Gob del Edo de Michoacán</t>
  </si>
  <si>
    <t>Selección vacía</t>
  </si>
  <si>
    <t>12</t>
  </si>
  <si>
    <t>Enero</t>
  </si>
  <si>
    <t>Diciembre</t>
  </si>
  <si>
    <t>1</t>
  </si>
  <si>
    <t>2017</t>
  </si>
  <si>
    <t>4to Trimestre 2018</t>
  </si>
  <si>
    <t>4to Trimestre 2017</t>
  </si>
  <si>
    <t>GOBIERNO DEL ESTADO DE MICHOACÁN DE OCAMPO</t>
  </si>
  <si>
    <t>Estado de Situación Financiera Detallado - LDF</t>
  </si>
  <si>
    <t>Actual</t>
  </si>
  <si>
    <t>Anterior</t>
  </si>
  <si>
    <t>Febrero</t>
  </si>
  <si>
    <t>Marzo</t>
  </si>
  <si>
    <t>Abril</t>
  </si>
  <si>
    <t>Mayo</t>
  </si>
  <si>
    <t>Concepto (c)</t>
  </si>
  <si>
    <t>Junio</t>
  </si>
  <si>
    <t>ACTIVO</t>
  </si>
  <si>
    <t>PASIVO</t>
  </si>
  <si>
    <t>Julio</t>
  </si>
  <si>
    <t>Activo Circulante</t>
  </si>
  <si>
    <t>Pasivo Circulante</t>
  </si>
  <si>
    <t>Agosto</t>
  </si>
  <si>
    <t xml:space="preserve">  a. Efectivo y Equivalentes  (a=a1+a2+a3+a4+a5+a6+a7)</t>
  </si>
  <si>
    <t>a. Cuentas por Pagar a Corto Plazo (a=a1+a2+a3+a4+a5+a6+a7+a8+a9)</t>
  </si>
  <si>
    <t>Septiembre</t>
  </si>
  <si>
    <t>Octubre</t>
  </si>
  <si>
    <t>Noviembre</t>
  </si>
  <si>
    <t xml:space="preserve">    a3) Contratistas por Obras Públicas por Pagar a Corto Plazo</t>
  </si>
  <si>
    <t xml:space="preserve">    a4) Participaciones y Aportaciones por Pagar a Corto Plazo</t>
  </si>
  <si>
    <t xml:space="preserve">    a6) Depósitos de Fondos de Terceros en Garantía y/o  Administración</t>
  </si>
  <si>
    <t xml:space="preserve">    a6) Intereses, Comisiones y Otros Gastos de la Deuda Pública por Pagar a Corto Plazo</t>
  </si>
  <si>
    <t xml:space="preserve">  b. Derechos a Recibir Efectivo o Equivalentes (b=b1+b2+b3+b4+b5+b6+b7)</t>
  </si>
  <si>
    <t xml:space="preserve">    a8) Devoluciones de la Ley de Ingresos por Pagar a Corto Plazo</t>
  </si>
  <si>
    <t>b. Documentos por Pagar a Corto Plazo (b=b1+b2+b3)</t>
  </si>
  <si>
    <t xml:space="preserve">    b2) Documentos con Contratistas por Obras Públicas por Pagar a Corto Plazo</t>
  </si>
  <si>
    <t>c. Porción a Corto Plazo de la Deuda Pública a Largo Plazo (c=c1+c2)</t>
  </si>
  <si>
    <t xml:space="preserve">    b7) Otros Derechos a Recibir Efectivo o Equivalentes a Corto Plazo</t>
  </si>
  <si>
    <t xml:space="preserve">  c. Derechos a Recibir Bienes o Servicios (c=c1+c2+c3+c4+c5)</t>
  </si>
  <si>
    <t xml:space="preserve">     c1) Anticipo a Proveedores por Adquisición de Bienes y Prestación de Servicios a Corto Plazo</t>
  </si>
  <si>
    <t>d. Títulos y Valores a Corto Plazo</t>
  </si>
  <si>
    <t xml:space="preserve">    c2) Anticipo a Proveedores por Adquisición de Bienes Inmuebles y Muebles a Corto Plazo</t>
  </si>
  <si>
    <t>e. Pasivos Diferidos a Corto Plazo (e=e1+e2+e3)</t>
  </si>
  <si>
    <t xml:space="preserve">    c3) Anticipo a Proveedores por Adquisición de Bienes Intangibles a Corto Plazo</t>
  </si>
  <si>
    <t xml:space="preserve">    c4) Anticipo a Contratistas por Obras Públicas a Corto Plazo</t>
  </si>
  <si>
    <t xml:space="preserve">    c5) Otros Derechos a Recibir Bienes o Servicios a Corto Plazo</t>
  </si>
  <si>
    <t>d. Inventarios (d=d1+d2+d3+d4+d5)</t>
  </si>
  <si>
    <t>f. Fondos y Bienes de Terceros en Garantía y/o Administración a Corto Plazo (f=f1+f2+f3+f4+f5+f6)</t>
  </si>
  <si>
    <t xml:space="preserve">    d4) Inventario de Materias Primas, Materiales y Suministros para Producción</t>
  </si>
  <si>
    <t xml:space="preserve">    f4) Fondos de Fideicomisos, Mandatos y Contratos Análogos a Corto Plazo</t>
  </si>
  <si>
    <t xml:space="preserve">    f5) Otros Fondos de Terceros en Garantía y/o Administración a Corto Plazo</t>
  </si>
  <si>
    <t>e. Almacenes</t>
  </si>
  <si>
    <t>f. Estimación por Pérdida o Deterioro de Activos Circulantes (f=f1+f2)</t>
  </si>
  <si>
    <t>g. Provisiones a Corto Plazo (g=g1+g2+g3)</t>
  </si>
  <si>
    <t xml:space="preserve">    f1) Estimaciones para Cuentas Incobrables por Derechos a Recibir Efectivo o Equivalentes</t>
  </si>
  <si>
    <t>g. Otros Activos Circulantes (g=g1+g2+g3+g4)</t>
  </si>
  <si>
    <t>h. Otros Pasivos a Corto Plazo (h=h1+h2+h3)</t>
  </si>
  <si>
    <t xml:space="preserve">    g3) Bienes Derivados de Embargos, Decomisos, Aseguramientos y Dación en Pago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</si>
  <si>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</si>
  <si>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</si>
  <si>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</si>
  <si>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</si>
  <si>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</si>
  <si>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</si>
  <si>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</si>
  <si>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</si>
  <si>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</si>
  <si>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</si>
  <si>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</si>
  <si>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</si>
  <si>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</si>
  <si>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</si>
  <si>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</si>
  <si>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</si>
  <si>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</si>
  <si>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</si>
  <si>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</si>
  <si>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</si>
  <si>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</si>
  <si>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</si>
  <si>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</si>
  <si>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</si>
  <si>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</si>
  <si>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</si>
  <si>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</si>
  <si>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</si>
  <si>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</si>
  <si>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</si>
  <si>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</si>
  <si>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</si>
  <si>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</si>
  <si>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</si>
  <si>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</si>
  <si>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</si>
  <si>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</si>
  <si>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</si>
  <si>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</si>
  <si>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T</t>
  </si>
  <si>
    <t>L</t>
  </si>
  <si>
    <t>DIA CONSULTA</t>
  </si>
  <si>
    <t>MES CONSULTA</t>
  </si>
  <si>
    <t>AÑO CONSULTA</t>
  </si>
  <si>
    <t xml:space="preserve">AÑO LOW </t>
  </si>
  <si>
    <t>AÑO HIGH</t>
  </si>
  <si>
    <t>H</t>
  </si>
  <si>
    <t>ADVIVIEYRA</t>
  </si>
  <si>
    <t>(Pesos)</t>
  </si>
  <si>
    <t>Cuenta de mayor</t>
  </si>
  <si>
    <t>009.2025</t>
  </si>
  <si>
    <t>12/05/2022 10:26:27</t>
  </si>
  <si>
    <t>012.2024</t>
  </si>
  <si>
    <t>28/10/2025</t>
  </si>
  <si>
    <t>GRPSMCABALLE</t>
  </si>
  <si>
    <t>10:26:27</t>
  </si>
  <si>
    <t>07/05/2020 10:37:04</t>
  </si>
  <si>
    <t>28/10/2025 09:16:22</t>
  </si>
  <si>
    <t>12/05/2022</t>
  </si>
  <si>
    <t>Al 31 de diciembre de 2024 y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</si>
</sst>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;\-\ #,##0.00"/>
    <numFmt numFmtId="165" formatCode="#,##0.00\ &quot;MXN&quot;;\-\ #,##0.00\ &quot;MXN&quot;"/>
    <numFmt numFmtId="166" formatCode="#,##0.00\ &quot;MXN&quot;"/>
    <numFmt numFmtId="167" formatCode="#,##0;\-\ #,##0"/>
  </numFmts>
  <fonts count="57" x14ac:knownFonts="1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i/>
      <sz val="14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10"/>
      <color rgb="FFFF000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name val="Arial"/>
      <family val="2"/>
    </font>
    <font>
      <b/>
      <sz val="11"/>
      <color indexed="53"/>
      <name val="Calibri"/>
      <family val="2"/>
    </font>
    <font>
      <sz val="11"/>
      <color indexed="53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sz val="10"/>
      <color theme="0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58"/>
      </patternFill>
    </fill>
    <fill>
      <patternFill patternType="solid">
        <fgColor indexed="61"/>
      </patternFill>
    </fill>
    <fill>
      <patternFill patternType="solid">
        <fgColor indexed="5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29"/>
      </patternFill>
    </fill>
  </fills>
  <borders count="4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54"/>
      </top>
      <bottom/>
      <diagonal/>
    </border>
    <border>
      <left/>
      <right style="thin">
        <color indexed="54"/>
      </right>
      <top style="thin">
        <color indexed="54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40"/>
      </left>
      <right/>
      <top style="thin">
        <color indexed="22"/>
      </top>
      <bottom style="thin">
        <color indexed="22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/>
      <top/>
      <bottom/>
      <diagonal/>
    </border>
    <border>
      <left/>
      <right style="thin">
        <color indexed="54"/>
      </right>
      <top/>
      <bottom/>
      <diagonal/>
    </border>
    <border>
      <left style="thin">
        <color indexed="54"/>
      </left>
      <right/>
      <top/>
      <bottom style="thin">
        <color indexed="54"/>
      </bottom>
      <diagonal/>
    </border>
    <border>
      <left/>
      <right/>
      <top/>
      <bottom style="thin">
        <color indexed="54"/>
      </bottom>
      <diagonal/>
    </border>
    <border>
      <left/>
      <right style="thin">
        <color indexed="54"/>
      </right>
      <top/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 style="thin">
        <color indexed="54"/>
      </left>
      <right style="thin">
        <color indexed="54"/>
      </right>
      <top/>
      <bottom/>
      <diagonal/>
    </border>
    <border>
      <left style="thin">
        <color indexed="54"/>
      </left>
      <right style="thin">
        <color indexed="54"/>
      </right>
      <top/>
      <bottom style="thin">
        <color indexed="5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</borders>
  <cellStyleXfs count="168">
    <xf numFmtId="0" fontId="0" fillId="2" borderId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8" borderId="0" applyNumberFormat="0" applyBorder="0" applyAlignment="0" applyProtection="0"/>
    <xf numFmtId="0" fontId="15" fillId="16" borderId="0" applyNumberFormat="0" applyBorder="0" applyAlignment="0" applyProtection="0"/>
    <xf numFmtId="0" fontId="14" fillId="9" borderId="0" applyNumberFormat="0" applyBorder="0" applyAlignment="0" applyProtection="0"/>
    <xf numFmtId="0" fontId="14" fillId="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4" fillId="6" borderId="0" applyNumberFormat="0" applyBorder="0" applyAlignment="0" applyProtection="0"/>
    <xf numFmtId="0" fontId="14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4" fillId="22" borderId="0" applyNumberFormat="0" applyBorder="0" applyAlignment="0" applyProtection="0"/>
    <xf numFmtId="0" fontId="16" fillId="20" borderId="0" applyNumberFormat="0" applyBorder="0" applyAlignment="0" applyProtection="0"/>
    <xf numFmtId="0" fontId="17" fillId="23" borderId="1" applyNumberFormat="0" applyAlignment="0" applyProtection="0"/>
    <xf numFmtId="0" fontId="18" fillId="15" borderId="2" applyNumberFormat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20" fillId="13" borderId="0" applyNumberFormat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21" borderId="1" applyNumberFormat="0" applyAlignment="0" applyProtection="0"/>
    <xf numFmtId="0" fontId="25" fillId="0" borderId="6" applyNumberFormat="0" applyFill="0" applyAlignment="0" applyProtection="0"/>
    <xf numFmtId="0" fontId="26" fillId="21" borderId="0" applyNumberFormat="0" applyBorder="0" applyAlignment="0" applyProtection="0"/>
    <xf numFmtId="0" fontId="4" fillId="20" borderId="1" applyNumberFormat="0" applyFont="0" applyAlignment="0" applyProtection="0"/>
    <xf numFmtId="0" fontId="27" fillId="23" borderId="7" applyNumberFormat="0" applyAlignment="0" applyProtection="0"/>
    <xf numFmtId="4" fontId="6" fillId="27" borderId="1" applyNumberFormat="0" applyProtection="0">
      <alignment vertical="center"/>
    </xf>
    <xf numFmtId="4" fontId="30" fillId="28" borderId="1" applyNumberFormat="0" applyProtection="0">
      <alignment vertical="center"/>
    </xf>
    <xf numFmtId="4" fontId="6" fillId="28" borderId="1" applyNumberFormat="0" applyProtection="0">
      <alignment horizontal="left" vertical="center" indent="1"/>
    </xf>
    <xf numFmtId="0" fontId="11" fillId="27" borderId="8" applyNumberFormat="0" applyProtection="0">
      <alignment horizontal="left" vertical="top" indent="1"/>
    </xf>
    <xf numFmtId="4" fontId="6" fillId="29" borderId="1" applyNumberFormat="0" applyProtection="0">
      <alignment horizontal="left" vertical="center" indent="1"/>
    </xf>
    <xf numFmtId="4" fontId="6" fillId="30" borderId="1" applyNumberFormat="0" applyProtection="0">
      <alignment horizontal="right" vertical="center"/>
    </xf>
    <xf numFmtId="4" fontId="6" fillId="31" borderId="1" applyNumberFormat="0" applyProtection="0">
      <alignment horizontal="right" vertical="center"/>
    </xf>
    <xf numFmtId="4" fontId="6" fillId="32" borderId="9" applyNumberFormat="0" applyProtection="0">
      <alignment horizontal="right" vertical="center"/>
    </xf>
    <xf numFmtId="4" fontId="6" fillId="33" borderId="1" applyNumberFormat="0" applyProtection="0">
      <alignment horizontal="right" vertical="center"/>
    </xf>
    <xf numFmtId="4" fontId="6" fillId="34" borderId="1" applyNumberFormat="0" applyProtection="0">
      <alignment horizontal="right" vertical="center"/>
    </xf>
    <xf numFmtId="4" fontId="6" fillId="35" borderId="1" applyNumberFormat="0" applyProtection="0">
      <alignment horizontal="right" vertical="center"/>
    </xf>
    <xf numFmtId="4" fontId="6" fillId="36" borderId="1" applyNumberFormat="0" applyProtection="0">
      <alignment horizontal="right" vertical="center"/>
    </xf>
    <xf numFmtId="4" fontId="6" fillId="37" borderId="1" applyNumberFormat="0" applyProtection="0">
      <alignment horizontal="right" vertical="center"/>
    </xf>
    <xf numFmtId="4" fontId="6" fillId="38" borderId="1" applyNumberFormat="0" applyProtection="0">
      <alignment horizontal="right" vertical="center"/>
    </xf>
    <xf numFmtId="4" fontId="6" fillId="39" borderId="9" applyNumberFormat="0" applyProtection="0">
      <alignment horizontal="left" vertical="center" indent="1"/>
    </xf>
    <xf numFmtId="4" fontId="10" fillId="40" borderId="9" applyNumberFormat="0" applyProtection="0">
      <alignment horizontal="left" vertical="center" indent="1"/>
    </xf>
    <xf numFmtId="4" fontId="10" fillId="40" borderId="9" applyNumberFormat="0" applyProtection="0">
      <alignment horizontal="left" vertical="center" indent="1"/>
    </xf>
    <xf numFmtId="4" fontId="6" fillId="41" borderId="1" applyNumberFormat="0" applyProtection="0">
      <alignment horizontal="right" vertical="center"/>
    </xf>
    <xf numFmtId="4" fontId="6" fillId="42" borderId="9" applyNumberFormat="0" applyProtection="0">
      <alignment horizontal="left" vertical="center" indent="1"/>
    </xf>
    <xf numFmtId="4" fontId="6" fillId="41" borderId="9" applyNumberFormat="0" applyProtection="0">
      <alignment horizontal="left" vertical="center" indent="1"/>
    </xf>
    <xf numFmtId="0" fontId="6" fillId="43" borderId="1" applyNumberFormat="0" applyProtection="0">
      <alignment horizontal="left" vertical="center" indent="1"/>
    </xf>
    <xf numFmtId="0" fontId="4" fillId="40" borderId="8" applyNumberFormat="0" applyProtection="0">
      <alignment horizontal="left" vertical="top" indent="1"/>
    </xf>
    <xf numFmtId="0" fontId="6" fillId="44" borderId="1" applyNumberFormat="0" applyProtection="0">
      <alignment horizontal="left" vertical="center" indent="1"/>
    </xf>
    <xf numFmtId="0" fontId="4" fillId="41" borderId="8" applyNumberFormat="0" applyProtection="0">
      <alignment horizontal="left" vertical="top" indent="1"/>
    </xf>
    <xf numFmtId="0" fontId="6" fillId="45" borderId="1" applyNumberFormat="0" applyProtection="0">
      <alignment horizontal="left" vertical="center" indent="1"/>
    </xf>
    <xf numFmtId="0" fontId="4" fillId="45" borderId="8" applyNumberFormat="0" applyProtection="0">
      <alignment horizontal="left" vertical="top" indent="1"/>
    </xf>
    <xf numFmtId="0" fontId="6" fillId="42" borderId="1" applyNumberFormat="0" applyProtection="0">
      <alignment horizontal="left" vertical="center" indent="1"/>
    </xf>
    <xf numFmtId="0" fontId="4" fillId="42" borderId="8" applyNumberFormat="0" applyProtection="0">
      <alignment horizontal="left" vertical="top" indent="1"/>
    </xf>
    <xf numFmtId="0" fontId="4" fillId="46" borderId="10" applyNumberFormat="0">
      <protection locked="0"/>
    </xf>
    <xf numFmtId="0" fontId="7" fillId="40" borderId="11" applyBorder="0"/>
    <xf numFmtId="4" fontId="8" fillId="47" borderId="8" applyNumberFormat="0" applyProtection="0">
      <alignment vertical="center"/>
    </xf>
    <xf numFmtId="4" fontId="30" fillId="48" borderId="12" applyNumberFormat="0" applyProtection="0">
      <alignment vertical="center"/>
    </xf>
    <xf numFmtId="4" fontId="8" fillId="43" borderId="8" applyNumberFormat="0" applyProtection="0">
      <alignment horizontal="left" vertical="center" indent="1"/>
    </xf>
    <xf numFmtId="0" fontId="8" fillId="47" borderId="8" applyNumberFormat="0" applyProtection="0">
      <alignment horizontal="left" vertical="top" indent="1"/>
    </xf>
    <xf numFmtId="4" fontId="6" fillId="0" borderId="1" applyNumberFormat="0" applyProtection="0">
      <alignment horizontal="right" vertical="center"/>
    </xf>
    <xf numFmtId="4" fontId="30" fillId="49" borderId="1" applyNumberFormat="0" applyProtection="0">
      <alignment horizontal="right" vertical="center"/>
    </xf>
    <xf numFmtId="4" fontId="6" fillId="29" borderId="1" applyNumberFormat="0" applyProtection="0">
      <alignment horizontal="left" vertical="center" indent="1"/>
    </xf>
    <xf numFmtId="0" fontId="8" fillId="41" borderId="8" applyNumberFormat="0" applyProtection="0">
      <alignment horizontal="left" vertical="top" indent="1"/>
    </xf>
    <xf numFmtId="4" fontId="12" fillId="50" borderId="9" applyNumberFormat="0" applyProtection="0">
      <alignment horizontal="left" vertical="center" indent="1"/>
    </xf>
    <xf numFmtId="0" fontId="6" fillId="51" borderId="12"/>
    <xf numFmtId="4" fontId="13" fillId="46" borderId="1" applyNumberFormat="0" applyProtection="0">
      <alignment horizontal="right" vertical="center"/>
    </xf>
    <xf numFmtId="0" fontId="2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9" fillId="0" borderId="0" applyNumberFormat="0" applyFill="0" applyBorder="0" applyAlignment="0" applyProtection="0"/>
    <xf numFmtId="0" fontId="10" fillId="0" borderId="0"/>
    <xf numFmtId="0" fontId="3" fillId="0" borderId="0"/>
    <xf numFmtId="0" fontId="49" fillId="0" borderId="0" applyNumberFormat="0" applyFill="0" applyBorder="0" applyAlignment="0" applyProtection="0"/>
    <xf numFmtId="0" fontId="22" fillId="0" borderId="39" applyNumberFormat="0" applyFill="0" applyAlignment="0" applyProtection="0"/>
    <xf numFmtId="0" fontId="23" fillId="0" borderId="40" applyNumberFormat="0" applyFill="0" applyAlignment="0" applyProtection="0"/>
    <xf numFmtId="0" fontId="25" fillId="57" borderId="0" applyNumberFormat="0" applyBorder="0" applyAlignment="0" applyProtection="0"/>
    <xf numFmtId="0" fontId="38" fillId="10" borderId="0" applyNumberFormat="0" applyBorder="0" applyAlignment="0" applyProtection="0"/>
    <xf numFmtId="0" fontId="39" fillId="21" borderId="0" applyNumberFormat="0" applyBorder="0" applyAlignment="0" applyProtection="0"/>
    <xf numFmtId="0" fontId="24" fillId="21" borderId="35" applyNumberFormat="0" applyAlignment="0" applyProtection="0"/>
    <xf numFmtId="0" fontId="27" fillId="58" borderId="7" applyNumberFormat="0" applyAlignment="0" applyProtection="0"/>
    <xf numFmtId="0" fontId="36" fillId="58" borderId="35" applyNumberFormat="0" applyAlignment="0" applyProtection="0"/>
    <xf numFmtId="0" fontId="37" fillId="0" borderId="36" applyNumberFormat="0" applyFill="0" applyAlignment="0" applyProtection="0"/>
    <xf numFmtId="0" fontId="18" fillId="16" borderId="2" applyNumberFormat="0" applyAlignment="0" applyProtection="0"/>
    <xf numFmtId="0" fontId="47" fillId="0" borderId="0" applyNumberFormat="0" applyFill="0" applyBorder="0" applyAlignment="0" applyProtection="0"/>
    <xf numFmtId="0" fontId="10" fillId="20" borderId="37" applyNumberFormat="0" applyFont="0" applyAlignment="0" applyProtection="0"/>
    <xf numFmtId="0" fontId="48" fillId="0" borderId="0" applyNumberFormat="0" applyFill="0" applyBorder="0" applyAlignment="0" applyProtection="0"/>
    <xf numFmtId="4" fontId="40" fillId="27" borderId="8" applyNumberFormat="0" applyProtection="0">
      <alignment vertical="center"/>
    </xf>
    <xf numFmtId="4" fontId="41" fillId="27" borderId="8" applyNumberFormat="0" applyProtection="0">
      <alignment vertical="center"/>
    </xf>
    <xf numFmtId="4" fontId="40" fillId="27" borderId="8" applyNumberFormat="0" applyProtection="0">
      <alignment horizontal="left" vertical="center" indent="1"/>
    </xf>
    <xf numFmtId="0" fontId="40" fillId="27" borderId="8" applyNumberFormat="0" applyProtection="0">
      <alignment horizontal="left" vertical="top" indent="1"/>
    </xf>
    <xf numFmtId="4" fontId="40" fillId="41" borderId="0" applyNumberFormat="0" applyProtection="0">
      <alignment horizontal="left" vertical="center" indent="1"/>
    </xf>
    <xf numFmtId="4" fontId="42" fillId="30" borderId="8" applyNumberFormat="0" applyProtection="0">
      <alignment horizontal="right" vertical="center"/>
    </xf>
    <xf numFmtId="4" fontId="42" fillId="59" borderId="8" applyNumberFormat="0" applyProtection="0">
      <alignment horizontal="right" vertical="center"/>
    </xf>
    <xf numFmtId="4" fontId="42" fillId="32" borderId="8" applyNumberFormat="0" applyProtection="0">
      <alignment horizontal="right" vertical="center"/>
    </xf>
    <xf numFmtId="4" fontId="42" fillId="33" borderId="8" applyNumberFormat="0" applyProtection="0">
      <alignment horizontal="right" vertical="center"/>
    </xf>
    <xf numFmtId="4" fontId="42" fillId="34" borderId="8" applyNumberFormat="0" applyProtection="0">
      <alignment horizontal="right" vertical="center"/>
    </xf>
    <xf numFmtId="4" fontId="42" fillId="35" borderId="8" applyNumberFormat="0" applyProtection="0">
      <alignment horizontal="right" vertical="center"/>
    </xf>
    <xf numFmtId="4" fontId="42" fillId="36" borderId="8" applyNumberFormat="0" applyProtection="0">
      <alignment horizontal="right" vertical="center"/>
    </xf>
    <xf numFmtId="4" fontId="42" fillId="37" borderId="8" applyNumberFormat="0" applyProtection="0">
      <alignment horizontal="right" vertical="center"/>
    </xf>
    <xf numFmtId="4" fontId="42" fillId="38" borderId="8" applyNumberFormat="0" applyProtection="0">
      <alignment horizontal="right" vertical="center"/>
    </xf>
    <xf numFmtId="4" fontId="40" fillId="39" borderId="38" applyNumberFormat="0" applyProtection="0">
      <alignment horizontal="left" vertical="center" indent="1"/>
    </xf>
    <xf numFmtId="4" fontId="42" fillId="42" borderId="0" applyNumberFormat="0" applyProtection="0">
      <alignment horizontal="left" vertical="center" indent="1"/>
    </xf>
    <xf numFmtId="4" fontId="43" fillId="40" borderId="0" applyNumberFormat="0" applyProtection="0">
      <alignment horizontal="left" vertical="center" indent="1"/>
    </xf>
    <xf numFmtId="4" fontId="42" fillId="41" borderId="8" applyNumberFormat="0" applyProtection="0">
      <alignment horizontal="right" vertical="center"/>
    </xf>
    <xf numFmtId="4" fontId="42" fillId="42" borderId="0" applyNumberFormat="0" applyProtection="0">
      <alignment horizontal="left" vertical="center" indent="1"/>
    </xf>
    <xf numFmtId="4" fontId="42" fillId="41" borderId="0" applyNumberFormat="0" applyProtection="0">
      <alignment horizontal="left" vertical="center" indent="1"/>
    </xf>
    <xf numFmtId="0" fontId="10" fillId="40" borderId="8" applyNumberFormat="0" applyProtection="0">
      <alignment horizontal="left" vertical="center" indent="1"/>
    </xf>
    <xf numFmtId="0" fontId="10" fillId="40" borderId="8" applyNumberFormat="0" applyProtection="0">
      <alignment horizontal="left" vertical="top" indent="1"/>
    </xf>
    <xf numFmtId="0" fontId="10" fillId="41" borderId="8" applyNumberFormat="0" applyProtection="0">
      <alignment horizontal="left" vertical="center" indent="1"/>
    </xf>
    <xf numFmtId="0" fontId="10" fillId="41" borderId="8" applyNumberFormat="0" applyProtection="0">
      <alignment horizontal="left" vertical="top" indent="1"/>
    </xf>
    <xf numFmtId="0" fontId="10" fillId="45" borderId="8" applyNumberFormat="0" applyProtection="0">
      <alignment horizontal="left" vertical="center" indent="1"/>
    </xf>
    <xf numFmtId="0" fontId="10" fillId="45" borderId="8" applyNumberFormat="0" applyProtection="0">
      <alignment horizontal="left" vertical="top" indent="1"/>
    </xf>
    <xf numFmtId="0" fontId="10" fillId="42" borderId="8" applyNumberFormat="0" applyProtection="0">
      <alignment horizontal="left" vertical="center" indent="1"/>
    </xf>
    <xf numFmtId="0" fontId="10" fillId="42" borderId="8" applyNumberFormat="0" applyProtection="0">
      <alignment horizontal="left" vertical="top" indent="1"/>
    </xf>
    <xf numFmtId="0" fontId="10" fillId="46" borderId="12" applyNumberFormat="0">
      <protection locked="0"/>
    </xf>
    <xf numFmtId="4" fontId="42" fillId="47" borderId="8" applyNumberFormat="0" applyProtection="0">
      <alignment vertical="center"/>
    </xf>
    <xf numFmtId="4" fontId="44" fillId="47" borderId="8" applyNumberFormat="0" applyProtection="0">
      <alignment vertical="center"/>
    </xf>
    <xf numFmtId="4" fontId="42" fillId="47" borderId="8" applyNumberFormat="0" applyProtection="0">
      <alignment horizontal="left" vertical="center" indent="1"/>
    </xf>
    <xf numFmtId="0" fontId="42" fillId="47" borderId="8" applyNumberFormat="0" applyProtection="0">
      <alignment horizontal="left" vertical="top" indent="1"/>
    </xf>
    <xf numFmtId="4" fontId="42" fillId="42" borderId="8" applyNumberFormat="0" applyProtection="0">
      <alignment horizontal="right" vertical="center"/>
    </xf>
    <xf numFmtId="4" fontId="44" fillId="42" borderId="8" applyNumberFormat="0" applyProtection="0">
      <alignment horizontal="right" vertical="center"/>
    </xf>
    <xf numFmtId="4" fontId="42" fillId="41" borderId="8" applyNumberFormat="0" applyProtection="0">
      <alignment horizontal="left" vertical="center" indent="1"/>
    </xf>
    <xf numFmtId="0" fontId="42" fillId="41" borderId="8" applyNumberFormat="0" applyProtection="0">
      <alignment horizontal="left" vertical="top" indent="1"/>
    </xf>
    <xf numFmtId="4" fontId="45" fillId="50" borderId="0" applyNumberFormat="0" applyProtection="0">
      <alignment horizontal="left" vertical="center" indent="1"/>
    </xf>
    <xf numFmtId="4" fontId="46" fillId="42" borderId="8" applyNumberFormat="0" applyProtection="0">
      <alignment horizontal="right" vertical="center"/>
    </xf>
    <xf numFmtId="0" fontId="2" fillId="0" borderId="0"/>
    <xf numFmtId="0" fontId="15" fillId="13" borderId="0" applyNumberFormat="0" applyBorder="0" applyAlignment="0" applyProtection="0"/>
    <xf numFmtId="0" fontId="25" fillId="21" borderId="0" applyNumberFormat="0" applyBorder="0" applyAlignment="0" applyProtection="0"/>
    <xf numFmtId="4" fontId="4" fillId="27" borderId="1" applyNumberFormat="0" applyProtection="0">
      <alignment vertical="center"/>
    </xf>
    <xf numFmtId="4" fontId="4" fillId="28" borderId="1" applyNumberFormat="0" applyProtection="0">
      <alignment horizontal="left" vertical="center" indent="1"/>
    </xf>
    <xf numFmtId="4" fontId="4" fillId="29" borderId="1" applyNumberFormat="0" applyProtection="0">
      <alignment horizontal="left" vertical="center" indent="1"/>
    </xf>
    <xf numFmtId="4" fontId="4" fillId="30" borderId="1" applyNumberFormat="0" applyProtection="0">
      <alignment horizontal="right" vertical="center"/>
    </xf>
    <xf numFmtId="4" fontId="4" fillId="31" borderId="1" applyNumberFormat="0" applyProtection="0">
      <alignment horizontal="right" vertical="center"/>
    </xf>
    <xf numFmtId="4" fontId="4" fillId="32" borderId="9" applyNumberFormat="0" applyProtection="0">
      <alignment horizontal="right" vertical="center"/>
    </xf>
    <xf numFmtId="4" fontId="4" fillId="33" borderId="1" applyNumberFormat="0" applyProtection="0">
      <alignment horizontal="right" vertical="center"/>
    </xf>
    <xf numFmtId="4" fontId="4" fillId="34" borderId="1" applyNumberFormat="0" applyProtection="0">
      <alignment horizontal="right" vertical="center"/>
    </xf>
    <xf numFmtId="4" fontId="4" fillId="35" borderId="1" applyNumberFormat="0" applyProtection="0">
      <alignment horizontal="right" vertical="center"/>
    </xf>
    <xf numFmtId="4" fontId="4" fillId="36" borderId="1" applyNumberFormat="0" applyProtection="0">
      <alignment horizontal="right" vertical="center"/>
    </xf>
    <xf numFmtId="4" fontId="4" fillId="37" borderId="1" applyNumberFormat="0" applyProtection="0">
      <alignment horizontal="right" vertical="center"/>
    </xf>
    <xf numFmtId="4" fontId="4" fillId="38" borderId="1" applyNumberFormat="0" applyProtection="0">
      <alignment horizontal="right" vertical="center"/>
    </xf>
    <xf numFmtId="4" fontId="4" fillId="39" borderId="9" applyNumberFormat="0" applyProtection="0">
      <alignment horizontal="left" vertical="center" indent="1"/>
    </xf>
    <xf numFmtId="4" fontId="4" fillId="41" borderId="1" applyNumberFormat="0" applyProtection="0">
      <alignment horizontal="right" vertical="center"/>
    </xf>
    <xf numFmtId="4" fontId="4" fillId="42" borderId="9" applyNumberFormat="0" applyProtection="0">
      <alignment horizontal="left" vertical="center" indent="1"/>
    </xf>
    <xf numFmtId="4" fontId="4" fillId="41" borderId="9" applyNumberFormat="0" applyProtection="0">
      <alignment horizontal="left" vertical="center" indent="1"/>
    </xf>
    <xf numFmtId="0" fontId="4" fillId="43" borderId="1" applyNumberFormat="0" applyProtection="0">
      <alignment horizontal="left" vertical="center" indent="1"/>
    </xf>
    <xf numFmtId="0" fontId="4" fillId="44" borderId="1" applyNumberFormat="0" applyProtection="0">
      <alignment horizontal="left" vertical="center" indent="1"/>
    </xf>
    <xf numFmtId="0" fontId="4" fillId="45" borderId="1" applyNumberFormat="0" applyProtection="0">
      <alignment horizontal="left" vertical="center" indent="1"/>
    </xf>
    <xf numFmtId="0" fontId="4" fillId="42" borderId="1" applyNumberFormat="0" applyProtection="0">
      <alignment horizontal="left" vertical="center" indent="1"/>
    </xf>
    <xf numFmtId="4" fontId="4" fillId="0" borderId="1" applyNumberFormat="0" applyProtection="0">
      <alignment horizontal="right" vertical="center"/>
    </xf>
    <xf numFmtId="4" fontId="4" fillId="29" borderId="1" applyNumberFormat="0" applyProtection="0">
      <alignment horizontal="left" vertical="center" indent="1"/>
    </xf>
    <xf numFmtId="0" fontId="4" fillId="51" borderId="12"/>
    <xf numFmtId="0" fontId="1" fillId="0" borderId="0"/>
    <xf numFmtId="0" fontId="1" fillId="0" borderId="0"/>
  </cellStyleXfs>
  <cellXfs count="102">
    <xf numFmtId="0" fontId="0" fillId="2" borderId="0" xfId="0"/>
    <xf numFmtId="0" fontId="4" fillId="2" borderId="0" xfId="0" applyFont="1" applyBorder="1"/>
    <xf numFmtId="0" fontId="0" fillId="2" borderId="0" xfId="0" applyBorder="1"/>
    <xf numFmtId="0" fontId="9" fillId="2" borderId="0" xfId="0" applyFont="1"/>
    <xf numFmtId="0" fontId="7" fillId="52" borderId="14" xfId="70" applyFill="1" applyBorder="1"/>
    <xf numFmtId="0" fontId="7" fillId="52" borderId="15" xfId="70" applyFill="1" applyBorder="1"/>
    <xf numFmtId="0" fontId="0" fillId="53" borderId="16" xfId="0" applyFill="1" applyBorder="1"/>
    <xf numFmtId="0" fontId="0" fillId="53" borderId="16" xfId="0" applyFill="1" applyBorder="1" applyAlignment="1">
      <alignment vertical="center"/>
    </xf>
    <xf numFmtId="0" fontId="0" fillId="53" borderId="17" xfId="0" applyFill="1" applyBorder="1"/>
    <xf numFmtId="0" fontId="5" fillId="52" borderId="11" xfId="70" applyFont="1" applyFill="1" applyBorder="1"/>
    <xf numFmtId="0" fontId="0" fillId="49" borderId="18" xfId="0" applyFill="1" applyBorder="1"/>
    <xf numFmtId="0" fontId="0" fillId="2" borderId="0" xfId="0" applyAlignment="1"/>
    <xf numFmtId="0" fontId="0" fillId="49" borderId="14" xfId="0" applyFill="1" applyBorder="1"/>
    <xf numFmtId="0" fontId="0" fillId="49" borderId="0" xfId="0" applyFill="1" applyBorder="1"/>
    <xf numFmtId="0" fontId="0" fillId="49" borderId="22" xfId="0" applyFill="1" applyBorder="1"/>
    <xf numFmtId="0" fontId="7" fillId="53" borderId="16" xfId="0" applyFont="1" applyFill="1" applyBorder="1" applyAlignment="1">
      <alignment horizontal="right" vertical="center"/>
    </xf>
    <xf numFmtId="0" fontId="5" fillId="54" borderId="0" xfId="0" applyFont="1" applyFill="1"/>
    <xf numFmtId="0" fontId="0" fillId="53" borderId="16" xfId="0" quotePrefix="1" applyFill="1" applyBorder="1" applyAlignment="1">
      <alignment vertical="center"/>
    </xf>
    <xf numFmtId="0" fontId="0" fillId="2" borderId="0" xfId="0" quotePrefix="1" applyAlignment="1"/>
    <xf numFmtId="0" fontId="6" fillId="29" borderId="1" xfId="45" quotePrefix="1" applyNumberFormat="1">
      <alignment horizontal="left" vertical="center" indent="1"/>
    </xf>
    <xf numFmtId="0" fontId="6" fillId="29" borderId="1" xfId="77" quotePrefix="1" applyNumberFormat="1">
      <alignment horizontal="left" vertical="center" indent="1"/>
    </xf>
    <xf numFmtId="3" fontId="6" fillId="0" borderId="1" xfId="75" applyNumberFormat="1">
      <alignment horizontal="right" vertical="center"/>
    </xf>
    <xf numFmtId="164" fontId="6" fillId="0" borderId="1" xfId="75" applyNumberFormat="1">
      <alignment horizontal="right" vertical="center"/>
    </xf>
    <xf numFmtId="165" fontId="6" fillId="0" borderId="1" xfId="75" applyNumberFormat="1">
      <alignment horizontal="right" vertical="center"/>
    </xf>
    <xf numFmtId="166" fontId="6" fillId="0" borderId="1" xfId="75" applyNumberFormat="1">
      <alignment horizontal="right" vertical="center"/>
    </xf>
    <xf numFmtId="49" fontId="0" fillId="49" borderId="24" xfId="0" applyNumberFormat="1" applyFill="1" applyBorder="1"/>
    <xf numFmtId="49" fontId="0" fillId="49" borderId="25" xfId="0" applyNumberFormat="1" applyFill="1" applyBorder="1"/>
    <xf numFmtId="49" fontId="0" fillId="49" borderId="26" xfId="0" applyNumberFormat="1" applyFill="1" applyBorder="1"/>
    <xf numFmtId="0" fontId="0" fillId="49" borderId="21" xfId="0" applyFill="1" applyBorder="1" applyAlignment="1"/>
    <xf numFmtId="0" fontId="0" fillId="49" borderId="22" xfId="0" quotePrefix="1" applyFill="1" applyBorder="1" applyAlignment="1"/>
    <xf numFmtId="0" fontId="0" fillId="49" borderId="0" xfId="0" applyFill="1" applyBorder="1" applyAlignment="1"/>
    <xf numFmtId="0" fontId="0" fillId="49" borderId="20" xfId="0" quotePrefix="1" applyFill="1" applyBorder="1" applyAlignment="1"/>
    <xf numFmtId="0" fontId="0" fillId="49" borderId="19" xfId="0" applyFill="1" applyBorder="1" applyAlignment="1"/>
    <xf numFmtId="0" fontId="0" fillId="49" borderId="0" xfId="0" quotePrefix="1" applyFill="1" applyBorder="1" applyAlignment="1"/>
    <xf numFmtId="0" fontId="0" fillId="49" borderId="11" xfId="0" applyFill="1" applyBorder="1" applyAlignment="1"/>
    <xf numFmtId="0" fontId="0" fillId="49" borderId="14" xfId="0" quotePrefix="1" applyFill="1" applyBorder="1" applyAlignment="1"/>
    <xf numFmtId="0" fontId="0" fillId="49" borderId="14" xfId="0" applyFill="1" applyBorder="1" applyAlignment="1"/>
    <xf numFmtId="0" fontId="0" fillId="49" borderId="15" xfId="0" quotePrefix="1" applyFill="1" applyBorder="1" applyAlignment="1"/>
    <xf numFmtId="0" fontId="0" fillId="49" borderId="22" xfId="0" applyFill="1" applyBorder="1" applyAlignment="1"/>
    <xf numFmtId="0" fontId="0" fillId="49" borderId="23" xfId="0" quotePrefix="1" applyFill="1" applyBorder="1" applyAlignment="1"/>
    <xf numFmtId="167" fontId="6" fillId="0" borderId="1" xfId="75" applyNumberFormat="1">
      <alignment horizontal="right" vertical="center"/>
    </xf>
    <xf numFmtId="0" fontId="6" fillId="43" borderId="1" xfId="61" quotePrefix="1" applyAlignment="1">
      <alignment horizontal="left" vertical="center" indent="2"/>
    </xf>
    <xf numFmtId="0" fontId="0" fillId="0" borderId="0" xfId="0" applyFill="1"/>
    <xf numFmtId="0" fontId="10" fillId="0" borderId="0" xfId="85"/>
    <xf numFmtId="0" fontId="31" fillId="0" borderId="0" xfId="85" quotePrefix="1" applyNumberFormat="1" applyFont="1" applyAlignment="1"/>
    <xf numFmtId="0" fontId="31" fillId="0" borderId="0" xfId="85" quotePrefix="1" applyFont="1" applyAlignment="1"/>
    <xf numFmtId="4" fontId="31" fillId="0" borderId="0" xfId="85" applyNumberFormat="1" applyFont="1"/>
    <xf numFmtId="0" fontId="31" fillId="55" borderId="0" xfId="85" applyFont="1" applyFill="1"/>
    <xf numFmtId="0" fontId="31" fillId="0" borderId="0" xfId="85" applyFont="1"/>
    <xf numFmtId="0" fontId="10" fillId="0" borderId="29" xfId="85" applyBorder="1"/>
    <xf numFmtId="0" fontId="10" fillId="0" borderId="31" xfId="85" applyBorder="1"/>
    <xf numFmtId="4" fontId="10" fillId="0" borderId="0" xfId="85" applyNumberFormat="1" applyFont="1" applyBorder="1"/>
    <xf numFmtId="0" fontId="33" fillId="0" borderId="0" xfId="86" applyFont="1" applyFill="1" applyBorder="1" applyAlignment="1">
      <alignment horizontal="justify" vertical="center" wrapText="1"/>
    </xf>
    <xf numFmtId="0" fontId="33" fillId="0" borderId="30" xfId="86" applyFont="1" applyFill="1" applyBorder="1" applyAlignment="1">
      <alignment horizontal="justify" vertical="center" wrapText="1"/>
    </xf>
    <xf numFmtId="4" fontId="5" fillId="0" borderId="0" xfId="85" applyNumberFormat="1" applyFont="1" applyBorder="1"/>
    <xf numFmtId="0" fontId="32" fillId="0" borderId="32" xfId="86" applyFont="1" applyFill="1" applyBorder="1" applyAlignment="1">
      <alignment horizontal="left" vertical="center" wrapText="1"/>
    </xf>
    <xf numFmtId="0" fontId="32" fillId="0" borderId="33" xfId="86" applyFont="1" applyFill="1" applyBorder="1" applyAlignment="1">
      <alignment horizontal="justify" vertical="center" wrapText="1"/>
    </xf>
    <xf numFmtId="0" fontId="34" fillId="0" borderId="33" xfId="86" applyFont="1" applyFill="1" applyBorder="1" applyAlignment="1">
      <alignment horizontal="justify" vertical="center" wrapText="1"/>
    </xf>
    <xf numFmtId="0" fontId="10" fillId="0" borderId="34" xfId="85" applyBorder="1"/>
    <xf numFmtId="0" fontId="10" fillId="0" borderId="0" xfId="85" applyFont="1"/>
    <xf numFmtId="0" fontId="33" fillId="0" borderId="30" xfId="86" applyFont="1" applyFill="1" applyBorder="1" applyAlignment="1">
      <alignment horizontal="justify" vertical="center"/>
    </xf>
    <xf numFmtId="0" fontId="33" fillId="0" borderId="0" xfId="86" applyFont="1" applyFill="1" applyBorder="1" applyAlignment="1">
      <alignment horizontal="justify" vertical="center"/>
    </xf>
    <xf numFmtId="4" fontId="10" fillId="0" borderId="0" xfId="85" applyNumberFormat="1" applyFont="1" applyFill="1" applyBorder="1"/>
    <xf numFmtId="0" fontId="51" fillId="0" borderId="0" xfId="0" applyFont="1" applyFill="1"/>
    <xf numFmtId="0" fontId="50" fillId="0" borderId="0" xfId="85" quotePrefix="1" applyNumberFormat="1" applyFont="1" applyAlignment="1"/>
    <xf numFmtId="0" fontId="50" fillId="0" borderId="0" xfId="85" quotePrefix="1" applyFont="1" applyAlignment="1"/>
    <xf numFmtId="4" fontId="50" fillId="0" borderId="0" xfId="85" quotePrefix="1" applyNumberFormat="1" applyFont="1" applyAlignment="1"/>
    <xf numFmtId="0" fontId="50" fillId="55" borderId="0" xfId="85" applyFont="1" applyFill="1"/>
    <xf numFmtId="0" fontId="50" fillId="0" borderId="0" xfId="85" applyFont="1"/>
    <xf numFmtId="0" fontId="52" fillId="0" borderId="0" xfId="0" applyFont="1" applyFill="1"/>
    <xf numFmtId="0" fontId="53" fillId="0" borderId="30" xfId="86" applyFont="1" applyBorder="1" applyAlignment="1">
      <alignment horizontal="left" vertical="center" wrapText="1"/>
    </xf>
    <xf numFmtId="0" fontId="53" fillId="0" borderId="0" xfId="86" applyFont="1" applyFill="1" applyBorder="1" applyAlignment="1">
      <alignment horizontal="center" vertical="center" wrapText="1"/>
    </xf>
    <xf numFmtId="0" fontId="53" fillId="0" borderId="0" xfId="86" applyFont="1" applyFill="1" applyBorder="1" applyAlignment="1">
      <alignment horizontal="left" vertical="center" wrapText="1"/>
    </xf>
    <xf numFmtId="0" fontId="53" fillId="0" borderId="30" xfId="86" applyFont="1" applyBorder="1" applyAlignment="1">
      <alignment horizontal="justify" vertical="center" wrapText="1"/>
    </xf>
    <xf numFmtId="0" fontId="53" fillId="0" borderId="0" xfId="86" applyFont="1" applyBorder="1" applyAlignment="1">
      <alignment horizontal="justify" vertical="center" wrapText="1"/>
    </xf>
    <xf numFmtId="0" fontId="53" fillId="0" borderId="0" xfId="86" applyFont="1" applyFill="1" applyBorder="1" applyAlignment="1">
      <alignment horizontal="justify" vertical="center" wrapText="1"/>
    </xf>
    <xf numFmtId="0" fontId="10" fillId="0" borderId="0" xfId="85" applyFont="1" applyBorder="1"/>
    <xf numFmtId="0" fontId="53" fillId="0" borderId="30" xfId="86" applyFont="1" applyFill="1" applyBorder="1" applyAlignment="1">
      <alignment horizontal="justify" vertical="center" wrapText="1"/>
    </xf>
    <xf numFmtId="0" fontId="10" fillId="0" borderId="0" xfId="0" applyFont="1" applyFill="1"/>
    <xf numFmtId="0" fontId="53" fillId="0" borderId="0" xfId="86" applyFont="1" applyFill="1" applyBorder="1" applyAlignment="1">
      <alignment horizontal="justify" vertical="top" wrapText="1"/>
    </xf>
    <xf numFmtId="0" fontId="53" fillId="0" borderId="30" xfId="86" applyFont="1" applyFill="1" applyBorder="1" applyAlignment="1">
      <alignment horizontal="left" vertical="center" wrapText="1"/>
    </xf>
    <xf numFmtId="4" fontId="5" fillId="0" borderId="0" xfId="85" applyNumberFormat="1" applyFont="1" applyFill="1" applyBorder="1"/>
    <xf numFmtId="14" fontId="31" fillId="0" borderId="0" xfId="85" applyNumberFormat="1" applyFont="1"/>
    <xf numFmtId="1" fontId="31" fillId="0" borderId="0" xfId="85" applyNumberFormat="1" applyFont="1"/>
    <xf numFmtId="2" fontId="31" fillId="0" borderId="0" xfId="85" applyNumberFormat="1" applyFont="1"/>
    <xf numFmtId="14" fontId="52" fillId="0" borderId="0" xfId="0" applyNumberFormat="1" applyFont="1" applyFill="1"/>
    <xf numFmtId="0" fontId="10" fillId="56" borderId="29" xfId="85" applyFill="1" applyBorder="1"/>
    <xf numFmtId="0" fontId="10" fillId="56" borderId="31" xfId="85" applyFill="1" applyBorder="1"/>
    <xf numFmtId="0" fontId="10" fillId="56" borderId="34" xfId="85" applyFont="1" applyFill="1" applyBorder="1"/>
    <xf numFmtId="4" fontId="10" fillId="0" borderId="0" xfId="85" applyNumberFormat="1"/>
    <xf numFmtId="4" fontId="10" fillId="0" borderId="0" xfId="85" applyNumberFormat="1" applyFill="1"/>
    <xf numFmtId="0" fontId="55" fillId="56" borderId="27" xfId="85" applyFont="1" applyFill="1" applyBorder="1" applyAlignment="1">
      <alignment horizontal="center"/>
    </xf>
    <xf numFmtId="0" fontId="10" fillId="56" borderId="28" xfId="85" applyFont="1" applyFill="1" applyBorder="1" applyAlignment="1">
      <alignment horizontal="center"/>
    </xf>
    <xf numFmtId="0" fontId="54" fillId="56" borderId="30" xfId="85" applyFont="1" applyFill="1" applyBorder="1" applyAlignment="1">
      <alignment horizontal="center"/>
    </xf>
    <xf numFmtId="0" fontId="54" fillId="56" borderId="0" xfId="85" applyFont="1" applyFill="1" applyBorder="1" applyAlignment="1">
      <alignment horizontal="center"/>
    </xf>
    <xf numFmtId="0" fontId="53" fillId="56" borderId="30" xfId="85" applyFont="1" applyFill="1" applyBorder="1" applyAlignment="1">
      <alignment horizontal="center"/>
    </xf>
    <xf numFmtId="0" fontId="53" fillId="56" borderId="0" xfId="85" applyFont="1" applyFill="1" applyBorder="1" applyAlignment="1">
      <alignment horizontal="center"/>
    </xf>
    <xf numFmtId="0" fontId="35" fillId="56" borderId="32" xfId="86" applyFont="1" applyFill="1" applyBorder="1" applyAlignment="1">
      <alignment horizontal="center" vertical="center" wrapText="1"/>
    </xf>
    <xf numFmtId="0" fontId="35" fillId="56" borderId="33" xfId="86" applyFont="1" applyFill="1" applyBorder="1" applyAlignment="1">
      <alignment horizontal="center" vertical="center" wrapText="1"/>
    </xf>
    <xf numFmtId="0" fontId="56" fillId="56" borderId="27" xfId="85" applyFont="1" applyFill="1" applyBorder="1" applyAlignment="1">
      <alignment horizontal="center" vertical="center"/>
    </xf>
    <xf numFmtId="0" fontId="56" fillId="56" borderId="28" xfId="85" applyFont="1" applyFill="1" applyBorder="1" applyAlignment="1">
      <alignment horizontal="center" vertical="center"/>
    </xf>
    <xf numFmtId="0" fontId="56" fillId="56" borderId="29" xfId="85" applyFont="1" applyFill="1" applyBorder="1" applyAlignment="1">
      <alignment horizontal="center" vertical="center"/>
    </xf>
  </cellXfs>
  <cellStyles count="168">
    <cellStyle name="Accent1 - 20%" xfId="2"/>
    <cellStyle name="Accent1 - 40%" xfId="3"/>
    <cellStyle name="Accent1 - 60%" xfId="4"/>
    <cellStyle name="Accent2 - 20%" xfId="6"/>
    <cellStyle name="Accent2 - 40%" xfId="7"/>
    <cellStyle name="Accent2 - 60%" xfId="8"/>
    <cellStyle name="Accent3 - 20%" xfId="10"/>
    <cellStyle name="Accent3 - 40%" xfId="11"/>
    <cellStyle name="Accent3 - 60%" xfId="12"/>
    <cellStyle name="Accent4 - 20%" xfId="14"/>
    <cellStyle name="Accent4 - 40%" xfId="15"/>
    <cellStyle name="Accent4 - 60%" xfId="16"/>
    <cellStyle name="Accent5 - 20%" xfId="18"/>
    <cellStyle name="Accent5 - 40%" xfId="19"/>
    <cellStyle name="Accent5 - 60%" xfId="20"/>
    <cellStyle name="Accent6 - 20%" xfId="22"/>
    <cellStyle name="Accent6 - 40%" xfId="23"/>
    <cellStyle name="Accent6 - 60%" xfId="24"/>
    <cellStyle name="Bad 2" xfId="91"/>
    <cellStyle name="Buena" xfId="31" builtinId="26" customBuiltin="1"/>
    <cellStyle name="Buena 2" xfId="141"/>
    <cellStyle name="Calculation 2" xfId="95"/>
    <cellStyle name="Cálculo" xfId="26" builtinId="22" customBuiltin="1"/>
    <cellStyle name="Celda de comprobación" xfId="27" builtinId="23" customBuiltin="1"/>
    <cellStyle name="Celda vinculada" xfId="37" builtinId="24" customBuiltin="1"/>
    <cellStyle name="Check Cell 2" xfId="97"/>
    <cellStyle name="Emphasis 1" xfId="28"/>
    <cellStyle name="Emphasis 2" xfId="29"/>
    <cellStyle name="Emphasis 3" xfId="30"/>
    <cellStyle name="Encabezado 1" xfId="32" builtinId="16" customBuiltin="1"/>
    <cellStyle name="Encabezado 4" xfId="35" builtinId="19" customBuiltin="1"/>
    <cellStyle name="Énfasis1" xfId="1" builtinId="29" customBuiltin="1"/>
    <cellStyle name="Énfasis2" xfId="5" builtinId="33" customBuiltin="1"/>
    <cellStyle name="Énfasis3" xfId="9" builtinId="37" customBuiltin="1"/>
    <cellStyle name="Énfasis4" xfId="13" builtinId="41" customBuiltin="1"/>
    <cellStyle name="Énfasis5" xfId="17" builtinId="45" customBuiltin="1"/>
    <cellStyle name="Énfasis6" xfId="21" builtinId="49" customBuiltin="1"/>
    <cellStyle name="Entrada" xfId="36" builtinId="20" customBuiltin="1"/>
    <cellStyle name="Explanatory Text 2" xfId="100"/>
    <cellStyle name="Good 2" xfId="90"/>
    <cellStyle name="Heading 2 2" xfId="88"/>
    <cellStyle name="Heading 3 2" xfId="89"/>
    <cellStyle name="Incorrecto" xfId="25" builtinId="27" customBuiltin="1"/>
    <cellStyle name="Input 2" xfId="93"/>
    <cellStyle name="Linked Cell 2" xfId="96"/>
    <cellStyle name="Neutral" xfId="38" builtinId="28" customBuiltin="1"/>
    <cellStyle name="Neutral 2" xfId="92"/>
    <cellStyle name="Neutral 3" xfId="142"/>
    <cellStyle name="Normal" xfId="0" builtinId="0"/>
    <cellStyle name="Normal 2" xfId="86"/>
    <cellStyle name="Normal 2 2" xfId="140"/>
    <cellStyle name="Normal 2 2 2" xfId="167"/>
    <cellStyle name="Normal 2 3" xfId="166"/>
    <cellStyle name="Normal 3" xfId="85"/>
    <cellStyle name="Notas" xfId="39" builtinId="10" customBuiltin="1"/>
    <cellStyle name="Note 2" xfId="99"/>
    <cellStyle name="Output 2" xfId="94"/>
    <cellStyle name="Salida" xfId="40" builtinId="21" customBuiltin="1"/>
    <cellStyle name="SAPBEXaggData" xfId="41"/>
    <cellStyle name="SAPBEXaggData 2" xfId="101"/>
    <cellStyle name="SAPBEXaggData 3" xfId="143"/>
    <cellStyle name="SAPBEXaggDataEmph" xfId="42"/>
    <cellStyle name="SAPBEXaggDataEmph 2" xfId="102"/>
    <cellStyle name="SAPBEXaggItem" xfId="43"/>
    <cellStyle name="SAPBEXaggItem 2" xfId="103"/>
    <cellStyle name="SAPBEXaggItem 3" xfId="144"/>
    <cellStyle name="SAPBEXaggItemX" xfId="44"/>
    <cellStyle name="SAPBEXaggItemX 2" xfId="104"/>
    <cellStyle name="SAPBEXchaText" xfId="45"/>
    <cellStyle name="SAPBEXchaText 2" xfId="105"/>
    <cellStyle name="SAPBEXchaText 3" xfId="145"/>
    <cellStyle name="SAPBEXexcBad7" xfId="46"/>
    <cellStyle name="SAPBEXexcBad7 2" xfId="106"/>
    <cellStyle name="SAPBEXexcBad7 3" xfId="146"/>
    <cellStyle name="SAPBEXexcBad8" xfId="47"/>
    <cellStyle name="SAPBEXexcBad8 2" xfId="107"/>
    <cellStyle name="SAPBEXexcBad8 3" xfId="147"/>
    <cellStyle name="SAPBEXexcBad9" xfId="48"/>
    <cellStyle name="SAPBEXexcBad9 2" xfId="108"/>
    <cellStyle name="SAPBEXexcBad9 3" xfId="148"/>
    <cellStyle name="SAPBEXexcCritical4" xfId="49"/>
    <cellStyle name="SAPBEXexcCritical4 2" xfId="109"/>
    <cellStyle name="SAPBEXexcCritical4 3" xfId="149"/>
    <cellStyle name="SAPBEXexcCritical5" xfId="50"/>
    <cellStyle name="SAPBEXexcCritical5 2" xfId="110"/>
    <cellStyle name="SAPBEXexcCritical5 3" xfId="150"/>
    <cellStyle name="SAPBEXexcCritical6" xfId="51"/>
    <cellStyle name="SAPBEXexcCritical6 2" xfId="111"/>
    <cellStyle name="SAPBEXexcCritical6 3" xfId="151"/>
    <cellStyle name="SAPBEXexcGood1" xfId="52"/>
    <cellStyle name="SAPBEXexcGood1 2" xfId="112"/>
    <cellStyle name="SAPBEXexcGood1 3" xfId="152"/>
    <cellStyle name="SAPBEXexcGood2" xfId="53"/>
    <cellStyle name="SAPBEXexcGood2 2" xfId="113"/>
    <cellStyle name="SAPBEXexcGood2 3" xfId="153"/>
    <cellStyle name="SAPBEXexcGood3" xfId="54"/>
    <cellStyle name="SAPBEXexcGood3 2" xfId="114"/>
    <cellStyle name="SAPBEXexcGood3 3" xfId="154"/>
    <cellStyle name="SAPBEXfilterDrill" xfId="55"/>
    <cellStyle name="SAPBEXfilterDrill 2" xfId="115"/>
    <cellStyle name="SAPBEXfilterDrill 3" xfId="155"/>
    <cellStyle name="SAPBEXfilterItem" xfId="56"/>
    <cellStyle name="SAPBEXfilterItem 2" xfId="116"/>
    <cellStyle name="SAPBEXfilterText" xfId="57"/>
    <cellStyle name="SAPBEXfilterText 2" xfId="117"/>
    <cellStyle name="SAPBEXformats" xfId="58"/>
    <cellStyle name="SAPBEXformats 2" xfId="118"/>
    <cellStyle name="SAPBEXformats 3" xfId="156"/>
    <cellStyle name="SAPBEXheaderItem" xfId="59"/>
    <cellStyle name="SAPBEXheaderItem 2" xfId="119"/>
    <cellStyle name="SAPBEXheaderItem 3" xfId="157"/>
    <cellStyle name="SAPBEXheaderText" xfId="60"/>
    <cellStyle name="SAPBEXheaderText 2" xfId="120"/>
    <cellStyle name="SAPBEXheaderText 3" xfId="158"/>
    <cellStyle name="SAPBEXHLevel0" xfId="61"/>
    <cellStyle name="SAPBEXHLevel0 2" xfId="121"/>
    <cellStyle name="SAPBEXHLevel0 3" xfId="159"/>
    <cellStyle name="SAPBEXHLevel0X" xfId="62"/>
    <cellStyle name="SAPBEXHLevel0X 2" xfId="122"/>
    <cellStyle name="SAPBEXHLevel1" xfId="63"/>
    <cellStyle name="SAPBEXHLevel1 2" xfId="123"/>
    <cellStyle name="SAPBEXHLevel1 3" xfId="160"/>
    <cellStyle name="SAPBEXHLevel1X" xfId="64"/>
    <cellStyle name="SAPBEXHLevel1X 2" xfId="124"/>
    <cellStyle name="SAPBEXHLevel2" xfId="65"/>
    <cellStyle name="SAPBEXHLevel2 2" xfId="125"/>
    <cellStyle name="SAPBEXHLevel2 3" xfId="161"/>
    <cellStyle name="SAPBEXHLevel2X" xfId="66"/>
    <cellStyle name="SAPBEXHLevel2X 2" xfId="126"/>
    <cellStyle name="SAPBEXHLevel3" xfId="67"/>
    <cellStyle name="SAPBEXHLevel3 2" xfId="127"/>
    <cellStyle name="SAPBEXHLevel3 3" xfId="162"/>
    <cellStyle name="SAPBEXHLevel3X" xfId="68"/>
    <cellStyle name="SAPBEXHLevel3X 2" xfId="128"/>
    <cellStyle name="SAPBEXinputData" xfId="69"/>
    <cellStyle name="SAPBEXinputData 2" xfId="129"/>
    <cellStyle name="SAPBEXItemHeader" xfId="70"/>
    <cellStyle name="SAPBEXresData" xfId="71"/>
    <cellStyle name="SAPBEXresData 2" xfId="130"/>
    <cellStyle name="SAPBEXresDataEmph" xfId="72"/>
    <cellStyle name="SAPBEXresDataEmph 2" xfId="131"/>
    <cellStyle name="SAPBEXresItem" xfId="73"/>
    <cellStyle name="SAPBEXresItem 2" xfId="132"/>
    <cellStyle name="SAPBEXresItemX" xfId="74"/>
    <cellStyle name="SAPBEXresItemX 2" xfId="133"/>
    <cellStyle name="SAPBEXstdData" xfId="75"/>
    <cellStyle name="SAPBEXstdData 2" xfId="134"/>
    <cellStyle name="SAPBEXstdData 3" xfId="163"/>
    <cellStyle name="SAPBEXstdDataEmph" xfId="76"/>
    <cellStyle name="SAPBEXstdDataEmph 2" xfId="135"/>
    <cellStyle name="SAPBEXstdItem" xfId="77"/>
    <cellStyle name="SAPBEXstdItem 2" xfId="136"/>
    <cellStyle name="SAPBEXstdItem 3" xfId="164"/>
    <cellStyle name="SAPBEXstdItemX" xfId="78"/>
    <cellStyle name="SAPBEXstdItemX 2" xfId="137"/>
    <cellStyle name="SAPBEXtitle" xfId="79"/>
    <cellStyle name="SAPBEXtitle 2" xfId="138"/>
    <cellStyle name="SAPBEXunassignedItem" xfId="80"/>
    <cellStyle name="SAPBEXunassignedItem 2" xfId="165"/>
    <cellStyle name="SAPBEXundefined" xfId="81"/>
    <cellStyle name="SAPBEXundefined 2" xfId="139"/>
    <cellStyle name="Sheet Title" xfId="82"/>
    <cellStyle name="Texto de advertencia" xfId="84" builtinId="11" customBuiltin="1"/>
    <cellStyle name="Title 2" xfId="87"/>
    <cellStyle name="Título 2" xfId="33" builtinId="17" customBuiltin="1"/>
    <cellStyle name="Título 3" xfId="34" builtinId="18" customBuiltin="1"/>
    <cellStyle name="Total" xfId="83" builtinId="25" customBuiltin="1"/>
    <cellStyle name="Warning Text 2" xfId="9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6.7088649060923322E-2"/>
          <c:y val="7.0938215102974822E-2"/>
          <c:w val="0.82784861294045953"/>
          <c:h val="0.848970251716247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Table!$H$15</c:f>
              <c:strCache>
                <c:ptCount val="1"/>
                <c:pt idx="0">
                  <c:v>Saldo Actual (ORIGINAL)</c:v>
                </c:pt>
              </c:strCache>
            </c:strRef>
          </c:tx>
          <c:spPr>
            <a:solidFill>
              <a:srgbClr val="9190D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Table!$G$16:$G$67</c:f>
              <c:strCache>
                <c:ptCount val="52"/>
                <c:pt idx="0">
                  <c:v>Activo</c:v>
                </c:pt>
                <c:pt idx="1">
                  <c:v>  Activo Circulante</c:v>
                </c:pt>
                <c:pt idx="2">
                  <c:v>    a. Efectivo y Equivalentes</c:v>
                </c:pt>
                <c:pt idx="3">
                  <c:v>    a1) Efectivo</c:v>
                </c:pt>
                <c:pt idx="4">
                  <c:v>    a2) Bancos/Tesorería</c:v>
                </c:pt>
                <c:pt idx="5">
                  <c:v>    a3) Bancos/Dependencias y Otros</c:v>
                </c:pt>
                <c:pt idx="6">
                  <c:v>    a4) Inversiones Temporales (Hasta 3 meses)</c:v>
                </c:pt>
                <c:pt idx="7">
                  <c:v>    a5) Fondos con Afectación Específica</c:v>
                </c:pt>
                <c:pt idx="8">
                  <c:v>    a6) Depósitos de Fondos de Terceros en Garantía y/o</c:v>
                </c:pt>
                <c:pt idx="9">
                  <c:v>    a7) Otros Efectivos y Equivalentes</c:v>
                </c:pt>
                <c:pt idx="10">
                  <c:v>    b. Derechos a Recibir Efectivo o Equivalentes</c:v>
                </c:pt>
                <c:pt idx="11">
                  <c:v>    b1) Inversiones Financieras de Corto Plazo</c:v>
                </c:pt>
                <c:pt idx="12">
                  <c:v>    b2) Cuentas por Cobrar a Corto Plazo</c:v>
                </c:pt>
                <c:pt idx="13">
                  <c:v>    b3) Deudores Diversos por Cobrar a Corto Plazo</c:v>
                </c:pt>
                <c:pt idx="14">
                  <c:v>    b4) Ingresos por Recuperar a Corto Plazo</c:v>
                </c:pt>
                <c:pt idx="15">
                  <c:v>    b5) Deudores por Anticipos de la Tesorería a Corto Plazo</c:v>
                </c:pt>
                <c:pt idx="16">
                  <c:v>    b6) Préstamos Otorgados a Corto Plazo</c:v>
                </c:pt>
                <c:pt idx="17">
                  <c:v>    b7) Otros Derechos a Recibir Efectivo o Equivalentes a C</c:v>
                </c:pt>
                <c:pt idx="18">
                  <c:v>    c. Derechos a Recibir Bienes o Servicios</c:v>
                </c:pt>
                <c:pt idx="19">
                  <c:v>    c1) Anticipo a Proveedores por Adquisición de Bienes y</c:v>
                </c:pt>
                <c:pt idx="20">
                  <c:v>    c2) Anticipo a Proveedores por Adquisición de Bienes Inm</c:v>
                </c:pt>
                <c:pt idx="21">
                  <c:v>    c3) Anticipo a Proveedores por Adquisición de Bienes Int</c:v>
                </c:pt>
                <c:pt idx="22">
                  <c:v>    c4) Anticipo a Contratistas por Obras Públicas a Corto P</c:v>
                </c:pt>
                <c:pt idx="23">
                  <c:v>    c5) Otros Derechos a Recibir Bienes o Servicios a Corto</c:v>
                </c:pt>
                <c:pt idx="24">
                  <c:v>    d. Inventarios</c:v>
                </c:pt>
                <c:pt idx="25">
                  <c:v>    d1) Inventario de Mercancías para Venta</c:v>
                </c:pt>
                <c:pt idx="26">
                  <c:v>    d2) Inventario de Mercancías Terminadas</c:v>
                </c:pt>
                <c:pt idx="27">
                  <c:v>    d3) Inventario de Mercancías en Proceso de Elaboración</c:v>
                </c:pt>
                <c:pt idx="28">
                  <c:v>    d4) Inventario de Materias Primas, Materiales y Suminist</c:v>
                </c:pt>
                <c:pt idx="29">
                  <c:v>    d5) Bienes en Tránsito</c:v>
                </c:pt>
                <c:pt idx="30">
                  <c:v>    e. Almacenes</c:v>
                </c:pt>
                <c:pt idx="31">
                  <c:v>    f. Estimación por Pérdida o Deterioro de Activos Circ.</c:v>
                </c:pt>
                <c:pt idx="32">
                  <c:v>    f1) Estimaciones para Cuentas Incobrables por Derechos a</c:v>
                </c:pt>
                <c:pt idx="33">
                  <c:v>    f2) Estimación por Deterioro de Inventarios</c:v>
                </c:pt>
                <c:pt idx="34">
                  <c:v>    g. Otros Activos Circulantes</c:v>
                </c:pt>
                <c:pt idx="35">
                  <c:v>    g1) Valores en Garantía</c:v>
                </c:pt>
                <c:pt idx="36">
                  <c:v>    g2) Bienes en Garantía (excluye depósitos de fondos)</c:v>
                </c:pt>
                <c:pt idx="37">
                  <c:v>    g3) Bienes Derivados de Embargos, Decomisos, Aseguramien</c:v>
                </c:pt>
                <c:pt idx="38">
                  <c:v>    g4) Adquisición con Fondos de Terceros</c:v>
                </c:pt>
                <c:pt idx="39">
                  <c:v>  IA. Total de Activos Circulantes</c:v>
                </c:pt>
                <c:pt idx="40">
                  <c:v>  Activo No Circulante</c:v>
                </c:pt>
                <c:pt idx="41">
                  <c:v>    a. Inversiones Financieras a Largo Plazo</c:v>
                </c:pt>
                <c:pt idx="42">
                  <c:v>    b. Derechos a Recibir Efectivo o Equivalentes a LP</c:v>
                </c:pt>
                <c:pt idx="43">
                  <c:v>    c. Bienes Inmuebles, Infra. y Construcc. en Proceso</c:v>
                </c:pt>
                <c:pt idx="44">
                  <c:v>    d. Bienes Muebles</c:v>
                </c:pt>
                <c:pt idx="45">
                  <c:v>    e. Activos Intangibles</c:v>
                </c:pt>
                <c:pt idx="46">
                  <c:v>    f. Depreciación, Deterioro y Amort. Acum. de Bien</c:v>
                </c:pt>
                <c:pt idx="47">
                  <c:v>    g. Activos Diferidos</c:v>
                </c:pt>
                <c:pt idx="48">
                  <c:v>    h. Estimación por Pérdida o Det. de Activos no Circulant</c:v>
                </c:pt>
                <c:pt idx="49">
                  <c:v>    i. Otros Activos no Circulantes</c:v>
                </c:pt>
                <c:pt idx="50">
                  <c:v>  IB. Total de Activos No Circulantes</c:v>
                </c:pt>
                <c:pt idx="51">
                  <c:v>I. Total del Activo</c:v>
                </c:pt>
              </c:strCache>
            </c:strRef>
          </c:cat>
          <c:val>
            <c:numRef>
              <c:f>Table!$H$16:$H$67</c:f>
              <c:numCache>
                <c:formatCode>#,##0.00;\-\ #,##0.00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7DA-4A55-BA6B-0FAD29B312D1}"/>
            </c:ext>
          </c:extLst>
        </c:ser>
        <c:ser>
          <c:idx val="1"/>
          <c:order val="1"/>
          <c:tx>
            <c:strRef>
              <c:f>Table!$I$15</c:f>
              <c:strCache>
                <c:ptCount val="1"/>
                <c:pt idx="0">
                  <c:v>Saldo Anterior (ORIGINAL)</c:v>
                </c:pt>
              </c:strCache>
            </c:strRef>
          </c:tx>
          <c:invertIfNegative val="0"/>
          <c:cat>
            <c:strRef>
              <c:f>Table!$G$16:$G$67</c:f>
              <c:strCache>
                <c:ptCount val="52"/>
                <c:pt idx="0">
                  <c:v>Activo</c:v>
                </c:pt>
                <c:pt idx="1">
                  <c:v>  Activo Circulante</c:v>
                </c:pt>
                <c:pt idx="2">
                  <c:v>    a. Efectivo y Equivalentes</c:v>
                </c:pt>
                <c:pt idx="3">
                  <c:v>    a1) Efectivo</c:v>
                </c:pt>
                <c:pt idx="4">
                  <c:v>    a2) Bancos/Tesorería</c:v>
                </c:pt>
                <c:pt idx="5">
                  <c:v>    a3) Bancos/Dependencias y Otros</c:v>
                </c:pt>
                <c:pt idx="6">
                  <c:v>    a4) Inversiones Temporales (Hasta 3 meses)</c:v>
                </c:pt>
                <c:pt idx="7">
                  <c:v>    a5) Fondos con Afectación Específica</c:v>
                </c:pt>
                <c:pt idx="8">
                  <c:v>    a6) Depósitos de Fondos de Terceros en Garantía y/o</c:v>
                </c:pt>
                <c:pt idx="9">
                  <c:v>    a7) Otros Efectivos y Equivalentes</c:v>
                </c:pt>
                <c:pt idx="10">
                  <c:v>    b. Derechos a Recibir Efectivo o Equivalentes</c:v>
                </c:pt>
                <c:pt idx="11">
                  <c:v>    b1) Inversiones Financieras de Corto Plazo</c:v>
                </c:pt>
                <c:pt idx="12">
                  <c:v>    b2) Cuentas por Cobrar a Corto Plazo</c:v>
                </c:pt>
                <c:pt idx="13">
                  <c:v>    b3) Deudores Diversos por Cobrar a Corto Plazo</c:v>
                </c:pt>
                <c:pt idx="14">
                  <c:v>    b4) Ingresos por Recuperar a Corto Plazo</c:v>
                </c:pt>
                <c:pt idx="15">
                  <c:v>    b5) Deudores por Anticipos de la Tesorería a Corto Plazo</c:v>
                </c:pt>
                <c:pt idx="16">
                  <c:v>    b6) Préstamos Otorgados a Corto Plazo</c:v>
                </c:pt>
                <c:pt idx="17">
                  <c:v>    b7) Otros Derechos a Recibir Efectivo o Equivalentes a C</c:v>
                </c:pt>
                <c:pt idx="18">
                  <c:v>    c. Derechos a Recibir Bienes o Servicios</c:v>
                </c:pt>
                <c:pt idx="19">
                  <c:v>    c1) Anticipo a Proveedores por Adquisición de Bienes y</c:v>
                </c:pt>
                <c:pt idx="20">
                  <c:v>    c2) Anticipo a Proveedores por Adquisición de Bienes Inm</c:v>
                </c:pt>
                <c:pt idx="21">
                  <c:v>    c3) Anticipo a Proveedores por Adquisición de Bienes Int</c:v>
                </c:pt>
                <c:pt idx="22">
                  <c:v>    c4) Anticipo a Contratistas por Obras Públicas a Corto P</c:v>
                </c:pt>
                <c:pt idx="23">
                  <c:v>    c5) Otros Derechos a Recibir Bienes o Servicios a Corto</c:v>
                </c:pt>
                <c:pt idx="24">
                  <c:v>    d. Inventarios</c:v>
                </c:pt>
                <c:pt idx="25">
                  <c:v>    d1) Inventario de Mercancías para Venta</c:v>
                </c:pt>
                <c:pt idx="26">
                  <c:v>    d2) Inventario de Mercancías Terminadas</c:v>
                </c:pt>
                <c:pt idx="27">
                  <c:v>    d3) Inventario de Mercancías en Proceso de Elaboración</c:v>
                </c:pt>
                <c:pt idx="28">
                  <c:v>    d4) Inventario de Materias Primas, Materiales y Suminist</c:v>
                </c:pt>
                <c:pt idx="29">
                  <c:v>    d5) Bienes en Tránsito</c:v>
                </c:pt>
                <c:pt idx="30">
                  <c:v>    e. Almacenes</c:v>
                </c:pt>
                <c:pt idx="31">
                  <c:v>    f. Estimación por Pérdida o Deterioro de Activos Circ.</c:v>
                </c:pt>
                <c:pt idx="32">
                  <c:v>    f1) Estimaciones para Cuentas Incobrables por Derechos a</c:v>
                </c:pt>
                <c:pt idx="33">
                  <c:v>    f2) Estimación por Deterioro de Inventarios</c:v>
                </c:pt>
                <c:pt idx="34">
                  <c:v>    g. Otros Activos Circulantes</c:v>
                </c:pt>
                <c:pt idx="35">
                  <c:v>    g1) Valores en Garantía</c:v>
                </c:pt>
                <c:pt idx="36">
                  <c:v>    g2) Bienes en Garantía (excluye depósitos de fondos)</c:v>
                </c:pt>
                <c:pt idx="37">
                  <c:v>    g3) Bienes Derivados de Embargos, Decomisos, Aseguramien</c:v>
                </c:pt>
                <c:pt idx="38">
                  <c:v>    g4) Adquisición con Fondos de Terceros</c:v>
                </c:pt>
                <c:pt idx="39">
                  <c:v>  IA. Total de Activos Circulantes</c:v>
                </c:pt>
                <c:pt idx="40">
                  <c:v>  Activo No Circulante</c:v>
                </c:pt>
                <c:pt idx="41">
                  <c:v>    a. Inversiones Financieras a Largo Plazo</c:v>
                </c:pt>
                <c:pt idx="42">
                  <c:v>    b. Derechos a Recibir Efectivo o Equivalentes a LP</c:v>
                </c:pt>
                <c:pt idx="43">
                  <c:v>    c. Bienes Inmuebles, Infra. y Construcc. en Proceso</c:v>
                </c:pt>
                <c:pt idx="44">
                  <c:v>    d. Bienes Muebles</c:v>
                </c:pt>
                <c:pt idx="45">
                  <c:v>    e. Activos Intangibles</c:v>
                </c:pt>
                <c:pt idx="46">
                  <c:v>    f. Depreciación, Deterioro y Amort. Acum. de Bien</c:v>
                </c:pt>
                <c:pt idx="47">
                  <c:v>    g. Activos Diferidos</c:v>
                </c:pt>
                <c:pt idx="48">
                  <c:v>    h. Estimación por Pérdida o Det. de Activos no Circulant</c:v>
                </c:pt>
                <c:pt idx="49">
                  <c:v>    i. Otros Activos no Circulantes</c:v>
                </c:pt>
                <c:pt idx="50">
                  <c:v>  IB. Total de Activos No Circulantes</c:v>
                </c:pt>
                <c:pt idx="51">
                  <c:v>I. Total del Activo</c:v>
                </c:pt>
              </c:strCache>
            </c:strRef>
          </c:cat>
          <c:val>
            <c:numRef>
              <c:f>Table!$I$16:$I$67</c:f>
              <c:numCache>
                <c:formatCode>#,##0.00;\-\ #,##0.00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7DA-4A55-BA6B-0FAD29B312D1}"/>
            </c:ext>
          </c:extLst>
        </c:ser>
        <c:ser>
          <c:idx val="2"/>
          <c:order val="2"/>
          <c:tx>
            <c:strRef>
              <c:f>Table!$J$15</c:f>
              <c:strCache>
                <c:ptCount val="1"/>
                <c:pt idx="0">
                  <c:v>Saldo Actual (NUEVO)</c:v>
                </c:pt>
              </c:strCache>
            </c:strRef>
          </c:tx>
          <c:invertIfNegative val="0"/>
          <c:cat>
            <c:strRef>
              <c:f>Table!$G$16:$G$67</c:f>
              <c:strCache>
                <c:ptCount val="52"/>
                <c:pt idx="0">
                  <c:v>Activo</c:v>
                </c:pt>
                <c:pt idx="1">
                  <c:v>  Activo Circulante</c:v>
                </c:pt>
                <c:pt idx="2">
                  <c:v>    a. Efectivo y Equivalentes</c:v>
                </c:pt>
                <c:pt idx="3">
                  <c:v>    a1) Efectivo</c:v>
                </c:pt>
                <c:pt idx="4">
                  <c:v>    a2) Bancos/Tesorería</c:v>
                </c:pt>
                <c:pt idx="5">
                  <c:v>    a3) Bancos/Dependencias y Otros</c:v>
                </c:pt>
                <c:pt idx="6">
                  <c:v>    a4) Inversiones Temporales (Hasta 3 meses)</c:v>
                </c:pt>
                <c:pt idx="7">
                  <c:v>    a5) Fondos con Afectación Específica</c:v>
                </c:pt>
                <c:pt idx="8">
                  <c:v>    a6) Depósitos de Fondos de Terceros en Garantía y/o</c:v>
                </c:pt>
                <c:pt idx="9">
                  <c:v>    a7) Otros Efectivos y Equivalentes</c:v>
                </c:pt>
                <c:pt idx="10">
                  <c:v>    b. Derechos a Recibir Efectivo o Equivalentes</c:v>
                </c:pt>
                <c:pt idx="11">
                  <c:v>    b1) Inversiones Financieras de Corto Plazo</c:v>
                </c:pt>
                <c:pt idx="12">
                  <c:v>    b2) Cuentas por Cobrar a Corto Plazo</c:v>
                </c:pt>
                <c:pt idx="13">
                  <c:v>    b3) Deudores Diversos por Cobrar a Corto Plazo</c:v>
                </c:pt>
                <c:pt idx="14">
                  <c:v>    b4) Ingresos por Recuperar a Corto Plazo</c:v>
                </c:pt>
                <c:pt idx="15">
                  <c:v>    b5) Deudores por Anticipos de la Tesorería a Corto Plazo</c:v>
                </c:pt>
                <c:pt idx="16">
                  <c:v>    b6) Préstamos Otorgados a Corto Plazo</c:v>
                </c:pt>
                <c:pt idx="17">
                  <c:v>    b7) Otros Derechos a Recibir Efectivo o Equivalentes a C</c:v>
                </c:pt>
                <c:pt idx="18">
                  <c:v>    c. Derechos a Recibir Bienes o Servicios</c:v>
                </c:pt>
                <c:pt idx="19">
                  <c:v>    c1) Anticipo a Proveedores por Adquisición de Bienes y</c:v>
                </c:pt>
                <c:pt idx="20">
                  <c:v>    c2) Anticipo a Proveedores por Adquisición de Bienes Inm</c:v>
                </c:pt>
                <c:pt idx="21">
                  <c:v>    c3) Anticipo a Proveedores por Adquisición de Bienes Int</c:v>
                </c:pt>
                <c:pt idx="22">
                  <c:v>    c4) Anticipo a Contratistas por Obras Públicas a Corto P</c:v>
                </c:pt>
                <c:pt idx="23">
                  <c:v>    c5) Otros Derechos a Recibir Bienes o Servicios a Corto</c:v>
                </c:pt>
                <c:pt idx="24">
                  <c:v>    d. Inventarios</c:v>
                </c:pt>
                <c:pt idx="25">
                  <c:v>    d1) Inventario de Mercancías para Venta</c:v>
                </c:pt>
                <c:pt idx="26">
                  <c:v>    d2) Inventario de Mercancías Terminadas</c:v>
                </c:pt>
                <c:pt idx="27">
                  <c:v>    d3) Inventario de Mercancías en Proceso de Elaboración</c:v>
                </c:pt>
                <c:pt idx="28">
                  <c:v>    d4) Inventario de Materias Primas, Materiales y Suminist</c:v>
                </c:pt>
                <c:pt idx="29">
                  <c:v>    d5) Bienes en Tránsito</c:v>
                </c:pt>
                <c:pt idx="30">
                  <c:v>    e. Almacenes</c:v>
                </c:pt>
                <c:pt idx="31">
                  <c:v>    f. Estimación por Pérdida o Deterioro de Activos Circ.</c:v>
                </c:pt>
                <c:pt idx="32">
                  <c:v>    f1) Estimaciones para Cuentas Incobrables por Derechos a</c:v>
                </c:pt>
                <c:pt idx="33">
                  <c:v>    f2) Estimación por Deterioro de Inventarios</c:v>
                </c:pt>
                <c:pt idx="34">
                  <c:v>    g. Otros Activos Circulantes</c:v>
                </c:pt>
                <c:pt idx="35">
                  <c:v>    g1) Valores en Garantía</c:v>
                </c:pt>
                <c:pt idx="36">
                  <c:v>    g2) Bienes en Garantía (excluye depósitos de fondos)</c:v>
                </c:pt>
                <c:pt idx="37">
                  <c:v>    g3) Bienes Derivados de Embargos, Decomisos, Aseguramien</c:v>
                </c:pt>
                <c:pt idx="38">
                  <c:v>    g4) Adquisición con Fondos de Terceros</c:v>
                </c:pt>
                <c:pt idx="39">
                  <c:v>  IA. Total de Activos Circulantes</c:v>
                </c:pt>
                <c:pt idx="40">
                  <c:v>  Activo No Circulante</c:v>
                </c:pt>
                <c:pt idx="41">
                  <c:v>    a. Inversiones Financieras a Largo Plazo</c:v>
                </c:pt>
                <c:pt idx="42">
                  <c:v>    b. Derechos a Recibir Efectivo o Equivalentes a LP</c:v>
                </c:pt>
                <c:pt idx="43">
                  <c:v>    c. Bienes Inmuebles, Infra. y Construcc. en Proceso</c:v>
                </c:pt>
                <c:pt idx="44">
                  <c:v>    d. Bienes Muebles</c:v>
                </c:pt>
                <c:pt idx="45">
                  <c:v>    e. Activos Intangibles</c:v>
                </c:pt>
                <c:pt idx="46">
                  <c:v>    f. Depreciación, Deterioro y Amort. Acum. de Bien</c:v>
                </c:pt>
                <c:pt idx="47">
                  <c:v>    g. Activos Diferidos</c:v>
                </c:pt>
                <c:pt idx="48">
                  <c:v>    h. Estimación por Pérdida o Det. de Activos no Circulant</c:v>
                </c:pt>
                <c:pt idx="49">
                  <c:v>    i. Otros Activos no Circulantes</c:v>
                </c:pt>
                <c:pt idx="50">
                  <c:v>  IB. Total de Activos No Circulantes</c:v>
                </c:pt>
                <c:pt idx="51">
                  <c:v>I. Total del Activo</c:v>
                </c:pt>
              </c:strCache>
            </c:strRef>
          </c:cat>
          <c:val>
            <c:numRef>
              <c:f>Table!$J$16:$J$67</c:f>
              <c:numCache>
                <c:formatCode>#,##0.00\ "MXN";\-\ #,##0.00\ "MXN"</c:formatCode>
                <c:ptCount val="52"/>
                <c:pt idx="0">
                  <c:v>0</c:v>
                </c:pt>
                <c:pt idx="1">
                  <c:v>0</c:v>
                </c:pt>
                <c:pt idx="2" formatCode="#,##0.00\ &quot;MXN&quot;">
                  <c:v>2900088368.5999999</c:v>
                </c:pt>
                <c:pt idx="3" formatCode="#,##0.00\ &quot;MXN&quot;">
                  <c:v>690470325.17999995</c:v>
                </c:pt>
                <c:pt idx="4" formatCode="#,##0.00\ &quot;MXN&quot;">
                  <c:v>45496807.060000002</c:v>
                </c:pt>
                <c:pt idx="6" formatCode="#,##0.00\ &quot;MXN&quot;">
                  <c:v>667807808.69000006</c:v>
                </c:pt>
                <c:pt idx="7" formatCode="#,##0.00\ &quot;MXN&quot;">
                  <c:v>1496284421.6700001</c:v>
                </c:pt>
                <c:pt idx="9" formatCode="#,##0.00\ &quot;MXN&quot;">
                  <c:v>29006</c:v>
                </c:pt>
                <c:pt idx="10" formatCode="#,##0.00\ &quot;MXN&quot;">
                  <c:v>3727189316.6300001</c:v>
                </c:pt>
                <c:pt idx="11">
                  <c:v>0</c:v>
                </c:pt>
                <c:pt idx="12" formatCode="#,##0.00\ &quot;MXN&quot;">
                  <c:v>41342.97</c:v>
                </c:pt>
                <c:pt idx="13" formatCode="#,##0.00\ &quot;MXN&quot;">
                  <c:v>3002052671.5300002</c:v>
                </c:pt>
                <c:pt idx="14" formatCode="#,##0.00\ &quot;MXN&quot;">
                  <c:v>7217.55</c:v>
                </c:pt>
                <c:pt idx="15" formatCode="#,##0.00\ &quot;MXN&quot;">
                  <c:v>56818870.340000004</c:v>
                </c:pt>
                <c:pt idx="16" formatCode="#,##0.00\ &quot;MXN&quot;">
                  <c:v>27022205.039999999</c:v>
                </c:pt>
                <c:pt idx="17" formatCode="#,##0.00\ &quot;MXN&quot;">
                  <c:v>641247009.20000005</c:v>
                </c:pt>
                <c:pt idx="18" formatCode="#,##0.00\ &quot;MXN&quot;">
                  <c:v>1093610590.1099999</c:v>
                </c:pt>
                <c:pt idx="22" formatCode="#,##0.00\ &quot;MXN&quot;">
                  <c:v>1093610590.1099999</c:v>
                </c:pt>
                <c:pt idx="30" formatCode="#,##0.00\ &quot;MXN&quot;">
                  <c:v>486820.21</c:v>
                </c:pt>
                <c:pt idx="34">
                  <c:v>0</c:v>
                </c:pt>
                <c:pt idx="35">
                  <c:v>0</c:v>
                </c:pt>
                <c:pt idx="39" formatCode="#,##0.00\ &quot;MXN&quot;">
                  <c:v>7721375095.5500002</c:v>
                </c:pt>
                <c:pt idx="40">
                  <c:v>0</c:v>
                </c:pt>
                <c:pt idx="41" formatCode="#,##0.00\ &quot;MXN&quot;">
                  <c:v>33873331686.630001</c:v>
                </c:pt>
                <c:pt idx="42" formatCode="#,##0.00\ &quot;MXN&quot;">
                  <c:v>180010314.5</c:v>
                </c:pt>
                <c:pt idx="43" formatCode="#,##0.00\ &quot;MXN&quot;">
                  <c:v>60160136313.809998</c:v>
                </c:pt>
                <c:pt idx="44" formatCode="#,##0.00\ &quot;MXN&quot;">
                  <c:v>4891159818.3299999</c:v>
                </c:pt>
                <c:pt idx="45" formatCode="#,##0.00\ &quot;MXN&quot;">
                  <c:v>194441425.12</c:v>
                </c:pt>
                <c:pt idx="46" formatCode="#,##0.00\ &quot;MXN&quot;">
                  <c:v>-2170011322.9699998</c:v>
                </c:pt>
                <c:pt idx="47" formatCode="#,##0.00\ &quot;MXN&quot;">
                  <c:v>32457644.670000002</c:v>
                </c:pt>
                <c:pt idx="50" formatCode="#,##0.00\ &quot;MXN&quot;">
                  <c:v>97161525880.089996</c:v>
                </c:pt>
                <c:pt idx="51" formatCode="#,##0.00\ &quot;MXN&quot;">
                  <c:v>104882900975.64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7DA-4A55-BA6B-0FAD29B312D1}"/>
            </c:ext>
          </c:extLst>
        </c:ser>
        <c:ser>
          <c:idx val="3"/>
          <c:order val="3"/>
          <c:tx>
            <c:strRef>
              <c:f>Table!$K$15</c:f>
              <c:strCache>
                <c:ptCount val="1"/>
                <c:pt idx="0">
                  <c:v>Saldo Anterior (NUEVO)</c:v>
                </c:pt>
              </c:strCache>
            </c:strRef>
          </c:tx>
          <c:invertIfNegative val="0"/>
          <c:cat>
            <c:strRef>
              <c:f>Table!$G$16:$G$67</c:f>
              <c:strCache>
                <c:ptCount val="52"/>
                <c:pt idx="0">
                  <c:v>Activo</c:v>
                </c:pt>
                <c:pt idx="1">
                  <c:v>  Activo Circulante</c:v>
                </c:pt>
                <c:pt idx="2">
                  <c:v>    a. Efectivo y Equivalentes</c:v>
                </c:pt>
                <c:pt idx="3">
                  <c:v>    a1) Efectivo</c:v>
                </c:pt>
                <c:pt idx="4">
                  <c:v>    a2) Bancos/Tesorería</c:v>
                </c:pt>
                <c:pt idx="5">
                  <c:v>    a3) Bancos/Dependencias y Otros</c:v>
                </c:pt>
                <c:pt idx="6">
                  <c:v>    a4) Inversiones Temporales (Hasta 3 meses)</c:v>
                </c:pt>
                <c:pt idx="7">
                  <c:v>    a5) Fondos con Afectación Específica</c:v>
                </c:pt>
                <c:pt idx="8">
                  <c:v>    a6) Depósitos de Fondos de Terceros en Garantía y/o</c:v>
                </c:pt>
                <c:pt idx="9">
                  <c:v>    a7) Otros Efectivos y Equivalentes</c:v>
                </c:pt>
                <c:pt idx="10">
                  <c:v>    b. Derechos a Recibir Efectivo o Equivalentes</c:v>
                </c:pt>
                <c:pt idx="11">
                  <c:v>    b1) Inversiones Financieras de Corto Plazo</c:v>
                </c:pt>
                <c:pt idx="12">
                  <c:v>    b2) Cuentas por Cobrar a Corto Plazo</c:v>
                </c:pt>
                <c:pt idx="13">
                  <c:v>    b3) Deudores Diversos por Cobrar a Corto Plazo</c:v>
                </c:pt>
                <c:pt idx="14">
                  <c:v>    b4) Ingresos por Recuperar a Corto Plazo</c:v>
                </c:pt>
                <c:pt idx="15">
                  <c:v>    b5) Deudores por Anticipos de la Tesorería a Corto Plazo</c:v>
                </c:pt>
                <c:pt idx="16">
                  <c:v>    b6) Préstamos Otorgados a Corto Plazo</c:v>
                </c:pt>
                <c:pt idx="17">
                  <c:v>    b7) Otros Derechos a Recibir Efectivo o Equivalentes a C</c:v>
                </c:pt>
                <c:pt idx="18">
                  <c:v>    c. Derechos a Recibir Bienes o Servicios</c:v>
                </c:pt>
                <c:pt idx="19">
                  <c:v>    c1) Anticipo a Proveedores por Adquisición de Bienes y</c:v>
                </c:pt>
                <c:pt idx="20">
                  <c:v>    c2) Anticipo a Proveedores por Adquisición de Bienes Inm</c:v>
                </c:pt>
                <c:pt idx="21">
                  <c:v>    c3) Anticipo a Proveedores por Adquisición de Bienes Int</c:v>
                </c:pt>
                <c:pt idx="22">
                  <c:v>    c4) Anticipo a Contratistas por Obras Públicas a Corto P</c:v>
                </c:pt>
                <c:pt idx="23">
                  <c:v>    c5) Otros Derechos a Recibir Bienes o Servicios a Corto</c:v>
                </c:pt>
                <c:pt idx="24">
                  <c:v>    d. Inventarios</c:v>
                </c:pt>
                <c:pt idx="25">
                  <c:v>    d1) Inventario de Mercancías para Venta</c:v>
                </c:pt>
                <c:pt idx="26">
                  <c:v>    d2) Inventario de Mercancías Terminadas</c:v>
                </c:pt>
                <c:pt idx="27">
                  <c:v>    d3) Inventario de Mercancías en Proceso de Elaboración</c:v>
                </c:pt>
                <c:pt idx="28">
                  <c:v>    d4) Inventario de Materias Primas, Materiales y Suminist</c:v>
                </c:pt>
                <c:pt idx="29">
                  <c:v>    d5) Bienes en Tránsito</c:v>
                </c:pt>
                <c:pt idx="30">
                  <c:v>    e. Almacenes</c:v>
                </c:pt>
                <c:pt idx="31">
                  <c:v>    f. Estimación por Pérdida o Deterioro de Activos Circ.</c:v>
                </c:pt>
                <c:pt idx="32">
                  <c:v>    f1) Estimaciones para Cuentas Incobrables por Derechos a</c:v>
                </c:pt>
                <c:pt idx="33">
                  <c:v>    f2) Estimación por Deterioro de Inventarios</c:v>
                </c:pt>
                <c:pt idx="34">
                  <c:v>    g. Otros Activos Circulantes</c:v>
                </c:pt>
                <c:pt idx="35">
                  <c:v>    g1) Valores en Garantía</c:v>
                </c:pt>
                <c:pt idx="36">
                  <c:v>    g2) Bienes en Garantía (excluye depósitos de fondos)</c:v>
                </c:pt>
                <c:pt idx="37">
                  <c:v>    g3) Bienes Derivados de Embargos, Decomisos, Aseguramien</c:v>
                </c:pt>
                <c:pt idx="38">
                  <c:v>    g4) Adquisición con Fondos de Terceros</c:v>
                </c:pt>
                <c:pt idx="39">
                  <c:v>  IA. Total de Activos Circulantes</c:v>
                </c:pt>
                <c:pt idx="40">
                  <c:v>  Activo No Circulante</c:v>
                </c:pt>
                <c:pt idx="41">
                  <c:v>    a. Inversiones Financieras a Largo Plazo</c:v>
                </c:pt>
                <c:pt idx="42">
                  <c:v>    b. Derechos a Recibir Efectivo o Equivalentes a LP</c:v>
                </c:pt>
                <c:pt idx="43">
                  <c:v>    c. Bienes Inmuebles, Infra. y Construcc. en Proceso</c:v>
                </c:pt>
                <c:pt idx="44">
                  <c:v>    d. Bienes Muebles</c:v>
                </c:pt>
                <c:pt idx="45">
                  <c:v>    e. Activos Intangibles</c:v>
                </c:pt>
                <c:pt idx="46">
                  <c:v>    f. Depreciación, Deterioro y Amort. Acum. de Bien</c:v>
                </c:pt>
                <c:pt idx="47">
                  <c:v>    g. Activos Diferidos</c:v>
                </c:pt>
                <c:pt idx="48">
                  <c:v>    h. Estimación por Pérdida o Det. de Activos no Circulant</c:v>
                </c:pt>
                <c:pt idx="49">
                  <c:v>    i. Otros Activos no Circulantes</c:v>
                </c:pt>
                <c:pt idx="50">
                  <c:v>  IB. Total de Activos No Circulantes</c:v>
                </c:pt>
                <c:pt idx="51">
                  <c:v>I. Total del Activo</c:v>
                </c:pt>
              </c:strCache>
            </c:strRef>
          </c:cat>
          <c:val>
            <c:numRef>
              <c:f>Table!$K$16:$K$67</c:f>
              <c:numCache>
                <c:formatCode>#,##0.00\ "MXN";\-\ #,##0.00\ "MXN"</c:formatCode>
                <c:ptCount val="52"/>
                <c:pt idx="0">
                  <c:v>0</c:v>
                </c:pt>
                <c:pt idx="1">
                  <c:v>0</c:v>
                </c:pt>
                <c:pt idx="2" formatCode="#,##0.00\ &quot;MXN&quot;">
                  <c:v>2487939016.2600002</c:v>
                </c:pt>
                <c:pt idx="3" formatCode="#,##0.00\ &quot;MXN&quot;">
                  <c:v>702555011.83000004</c:v>
                </c:pt>
                <c:pt idx="4" formatCode="#,##0.00\ &quot;MXN&quot;">
                  <c:v>380344488.18000001</c:v>
                </c:pt>
                <c:pt idx="6" formatCode="#,##0.00\ &quot;MXN&quot;">
                  <c:v>71220659.870000005</c:v>
                </c:pt>
                <c:pt idx="7" formatCode="#,##0.00\ &quot;MXN&quot;">
                  <c:v>1333789850.3800001</c:v>
                </c:pt>
                <c:pt idx="9" formatCode="#,##0.00\ &quot;MXN&quot;">
                  <c:v>29006</c:v>
                </c:pt>
                <c:pt idx="10" formatCode="#,##0.00\ &quot;MXN&quot;">
                  <c:v>2993813274.4400001</c:v>
                </c:pt>
                <c:pt idx="11">
                  <c:v>0</c:v>
                </c:pt>
                <c:pt idx="12" formatCode="#,##0.00\ &quot;MXN&quot;">
                  <c:v>39501.97</c:v>
                </c:pt>
                <c:pt idx="13" formatCode="#,##0.00\ &quot;MXN&quot;">
                  <c:v>2234374844.5999999</c:v>
                </c:pt>
                <c:pt idx="14" formatCode="#,##0.00\ &quot;MXN&quot;">
                  <c:v>7313.43</c:v>
                </c:pt>
                <c:pt idx="15" formatCode="#,##0.00\ &quot;MXN&quot;">
                  <c:v>47675365.649999999</c:v>
                </c:pt>
                <c:pt idx="16" formatCode="#,##0.00\ &quot;MXN&quot;">
                  <c:v>32489913.879999999</c:v>
                </c:pt>
                <c:pt idx="17" formatCode="#,##0.00\ &quot;MXN&quot;">
                  <c:v>679226334.90999997</c:v>
                </c:pt>
                <c:pt idx="18" formatCode="#,##0.00\ &quot;MXN&quot;">
                  <c:v>296226142.85000002</c:v>
                </c:pt>
                <c:pt idx="22" formatCode="#,##0.00\ &quot;MXN&quot;">
                  <c:v>296226142.85000002</c:v>
                </c:pt>
                <c:pt idx="30" formatCode="#,##0.00\ &quot;MXN&quot;">
                  <c:v>486820.21</c:v>
                </c:pt>
                <c:pt idx="34">
                  <c:v>0</c:v>
                </c:pt>
                <c:pt idx="35">
                  <c:v>0</c:v>
                </c:pt>
                <c:pt idx="39" formatCode="#,##0.00\ &quot;MXN&quot;">
                  <c:v>5778465253.7600002</c:v>
                </c:pt>
                <c:pt idx="40">
                  <c:v>0</c:v>
                </c:pt>
                <c:pt idx="41" formatCode="#,##0.00\ &quot;MXN&quot;">
                  <c:v>28445186349.77</c:v>
                </c:pt>
                <c:pt idx="42" formatCode="#,##0.00\ &quot;MXN&quot;">
                  <c:v>180010314.5</c:v>
                </c:pt>
                <c:pt idx="43" formatCode="#,##0.00\ &quot;MXN&quot;">
                  <c:v>51853271638.519997</c:v>
                </c:pt>
                <c:pt idx="44" formatCode="#,##0.00\ &quot;MXN&quot;">
                  <c:v>4859071678.5</c:v>
                </c:pt>
                <c:pt idx="45" formatCode="#,##0.00\ &quot;MXN&quot;">
                  <c:v>184795750.15000001</c:v>
                </c:pt>
                <c:pt idx="46" formatCode="#,##0.00\ &quot;MXN&quot;">
                  <c:v>-1788688826.5999999</c:v>
                </c:pt>
                <c:pt idx="47" formatCode="#,##0.00\ &quot;MXN&quot;">
                  <c:v>32457644.670000002</c:v>
                </c:pt>
                <c:pt idx="50" formatCode="#,##0.00\ &quot;MXN&quot;">
                  <c:v>83766104549.509995</c:v>
                </c:pt>
                <c:pt idx="51" formatCode="#,##0.00\ &quot;MXN&quot;">
                  <c:v>89544569803.270004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7DA-4A55-BA6B-0FAD29B312D1}"/>
            </c:ext>
          </c:extLst>
        </c:ser>
        <c:ser>
          <c:idx val="4"/>
          <c:order val="4"/>
          <c:tx>
            <c:strRef>
              <c:f>Table!$L$15</c:f>
              <c:strCache>
                <c:ptCount val="1"/>
                <c:pt idx="0">
                  <c:v>Saldo acumulado</c:v>
                </c:pt>
              </c:strCache>
            </c:strRef>
          </c:tx>
          <c:invertIfNegative val="0"/>
          <c:cat>
            <c:strRef>
              <c:f>Table!$G$16:$G$67</c:f>
              <c:strCache>
                <c:ptCount val="52"/>
                <c:pt idx="0">
                  <c:v>Activo</c:v>
                </c:pt>
                <c:pt idx="1">
                  <c:v>  Activo Circulante</c:v>
                </c:pt>
                <c:pt idx="2">
                  <c:v>    a. Efectivo y Equivalentes</c:v>
                </c:pt>
                <c:pt idx="3">
                  <c:v>    a1) Efectivo</c:v>
                </c:pt>
                <c:pt idx="4">
                  <c:v>    a2) Bancos/Tesorería</c:v>
                </c:pt>
                <c:pt idx="5">
                  <c:v>    a3) Bancos/Dependencias y Otros</c:v>
                </c:pt>
                <c:pt idx="6">
                  <c:v>    a4) Inversiones Temporales (Hasta 3 meses)</c:v>
                </c:pt>
                <c:pt idx="7">
                  <c:v>    a5) Fondos con Afectación Específica</c:v>
                </c:pt>
                <c:pt idx="8">
                  <c:v>    a6) Depósitos de Fondos de Terceros en Garantía y/o</c:v>
                </c:pt>
                <c:pt idx="9">
                  <c:v>    a7) Otros Efectivos y Equivalentes</c:v>
                </c:pt>
                <c:pt idx="10">
                  <c:v>    b. Derechos a Recibir Efectivo o Equivalentes</c:v>
                </c:pt>
                <c:pt idx="11">
                  <c:v>    b1) Inversiones Financieras de Corto Plazo</c:v>
                </c:pt>
                <c:pt idx="12">
                  <c:v>    b2) Cuentas por Cobrar a Corto Plazo</c:v>
                </c:pt>
                <c:pt idx="13">
                  <c:v>    b3) Deudores Diversos por Cobrar a Corto Plazo</c:v>
                </c:pt>
                <c:pt idx="14">
                  <c:v>    b4) Ingresos por Recuperar a Corto Plazo</c:v>
                </c:pt>
                <c:pt idx="15">
                  <c:v>    b5) Deudores por Anticipos de la Tesorería a Corto Plazo</c:v>
                </c:pt>
                <c:pt idx="16">
                  <c:v>    b6) Préstamos Otorgados a Corto Plazo</c:v>
                </c:pt>
                <c:pt idx="17">
                  <c:v>    b7) Otros Derechos a Recibir Efectivo o Equivalentes a C</c:v>
                </c:pt>
                <c:pt idx="18">
                  <c:v>    c. Derechos a Recibir Bienes o Servicios</c:v>
                </c:pt>
                <c:pt idx="19">
                  <c:v>    c1) Anticipo a Proveedores por Adquisición de Bienes y</c:v>
                </c:pt>
                <c:pt idx="20">
                  <c:v>    c2) Anticipo a Proveedores por Adquisición de Bienes Inm</c:v>
                </c:pt>
                <c:pt idx="21">
                  <c:v>    c3) Anticipo a Proveedores por Adquisición de Bienes Int</c:v>
                </c:pt>
                <c:pt idx="22">
                  <c:v>    c4) Anticipo a Contratistas por Obras Públicas a Corto P</c:v>
                </c:pt>
                <c:pt idx="23">
                  <c:v>    c5) Otros Derechos a Recibir Bienes o Servicios a Corto</c:v>
                </c:pt>
                <c:pt idx="24">
                  <c:v>    d. Inventarios</c:v>
                </c:pt>
                <c:pt idx="25">
                  <c:v>    d1) Inventario de Mercancías para Venta</c:v>
                </c:pt>
                <c:pt idx="26">
                  <c:v>    d2) Inventario de Mercancías Terminadas</c:v>
                </c:pt>
                <c:pt idx="27">
                  <c:v>    d3) Inventario de Mercancías en Proceso de Elaboración</c:v>
                </c:pt>
                <c:pt idx="28">
                  <c:v>    d4) Inventario de Materias Primas, Materiales y Suminist</c:v>
                </c:pt>
                <c:pt idx="29">
                  <c:v>    d5) Bienes en Tránsito</c:v>
                </c:pt>
                <c:pt idx="30">
                  <c:v>    e. Almacenes</c:v>
                </c:pt>
                <c:pt idx="31">
                  <c:v>    f. Estimación por Pérdida o Deterioro de Activos Circ.</c:v>
                </c:pt>
                <c:pt idx="32">
                  <c:v>    f1) Estimaciones para Cuentas Incobrables por Derechos a</c:v>
                </c:pt>
                <c:pt idx="33">
                  <c:v>    f2) Estimación por Deterioro de Inventarios</c:v>
                </c:pt>
                <c:pt idx="34">
                  <c:v>    g. Otros Activos Circulantes</c:v>
                </c:pt>
                <c:pt idx="35">
                  <c:v>    g1) Valores en Garantía</c:v>
                </c:pt>
                <c:pt idx="36">
                  <c:v>    g2) Bienes en Garantía (excluye depósitos de fondos)</c:v>
                </c:pt>
                <c:pt idx="37">
                  <c:v>    g3) Bienes Derivados de Embargos, Decomisos, Aseguramien</c:v>
                </c:pt>
                <c:pt idx="38">
                  <c:v>    g4) Adquisición con Fondos de Terceros</c:v>
                </c:pt>
                <c:pt idx="39">
                  <c:v>  IA. Total de Activos Circulantes</c:v>
                </c:pt>
                <c:pt idx="40">
                  <c:v>  Activo No Circulante</c:v>
                </c:pt>
                <c:pt idx="41">
                  <c:v>    a. Inversiones Financieras a Largo Plazo</c:v>
                </c:pt>
                <c:pt idx="42">
                  <c:v>    b. Derechos a Recibir Efectivo o Equivalentes a LP</c:v>
                </c:pt>
                <c:pt idx="43">
                  <c:v>    c. Bienes Inmuebles, Infra. y Construcc. en Proceso</c:v>
                </c:pt>
                <c:pt idx="44">
                  <c:v>    d. Bienes Muebles</c:v>
                </c:pt>
                <c:pt idx="45">
                  <c:v>    e. Activos Intangibles</c:v>
                </c:pt>
                <c:pt idx="46">
                  <c:v>    f. Depreciación, Deterioro y Amort. Acum. de Bien</c:v>
                </c:pt>
                <c:pt idx="47">
                  <c:v>    g. Activos Diferidos</c:v>
                </c:pt>
                <c:pt idx="48">
                  <c:v>    h. Estimación por Pérdida o Det. de Activos no Circulant</c:v>
                </c:pt>
                <c:pt idx="49">
                  <c:v>    i. Otros Activos no Circulantes</c:v>
                </c:pt>
                <c:pt idx="50">
                  <c:v>  IB. Total de Activos No Circulantes</c:v>
                </c:pt>
                <c:pt idx="51">
                  <c:v>I. Total del Activo</c:v>
                </c:pt>
              </c:strCache>
            </c:strRef>
          </c:cat>
          <c:val>
            <c:numRef>
              <c:f>Table!$L$16:$L$67</c:f>
              <c:numCache>
                <c:formatCode>#,##0.00\ "MXN";\-\ #,##0.00\ "MXN"</c:formatCode>
                <c:ptCount val="52"/>
                <c:pt idx="0">
                  <c:v>0</c:v>
                </c:pt>
                <c:pt idx="1">
                  <c:v>0</c:v>
                </c:pt>
                <c:pt idx="2" formatCode="#,##0.00\ &quot;MXN&quot;">
                  <c:v>1708866552.23</c:v>
                </c:pt>
                <c:pt idx="3" formatCode="#,##0.00\ &quot;MXN&quot;">
                  <c:v>757690730.27999997</c:v>
                </c:pt>
                <c:pt idx="4" formatCode="#,##0.00\ &quot;MXN&quot;">
                  <c:v>-393414992.76999998</c:v>
                </c:pt>
                <c:pt idx="6" formatCode="#,##0.00\ &quot;MXN&quot;">
                  <c:v>558387198.69000006</c:v>
                </c:pt>
                <c:pt idx="7" formatCode="#,##0.00\ &quot;MXN&quot;">
                  <c:v>786174610.02999997</c:v>
                </c:pt>
                <c:pt idx="9" formatCode="#,##0.00\ &quot;MXN&quot;">
                  <c:v>29006</c:v>
                </c:pt>
                <c:pt idx="10" formatCode="#,##0.00\ &quot;MXN&quot;">
                  <c:v>4034368992.3699999</c:v>
                </c:pt>
                <c:pt idx="11">
                  <c:v>0</c:v>
                </c:pt>
                <c:pt idx="12" formatCode="#,##0.00\ &quot;MXN&quot;">
                  <c:v>41342.97</c:v>
                </c:pt>
                <c:pt idx="13" formatCode="#,##0.00\ &quot;MXN&quot;">
                  <c:v>3298240330.4000001</c:v>
                </c:pt>
                <c:pt idx="14" formatCode="#,##0.00\ &quot;MXN&quot;">
                  <c:v>7217.55</c:v>
                </c:pt>
                <c:pt idx="15" formatCode="#,##0.00\ &quot;MXN&quot;">
                  <c:v>56551664.859999999</c:v>
                </c:pt>
                <c:pt idx="16" formatCode="#,##0.00\ &quot;MXN&quot;">
                  <c:v>37990558.259999998</c:v>
                </c:pt>
                <c:pt idx="17" formatCode="#,##0.00\ &quot;MXN&quot;">
                  <c:v>641537878.33000004</c:v>
                </c:pt>
                <c:pt idx="18" formatCode="#,##0.00\ &quot;MXN&quot;">
                  <c:v>1008059258.48</c:v>
                </c:pt>
                <c:pt idx="22" formatCode="#,##0.00\ &quot;MXN&quot;">
                  <c:v>1008059258.48</c:v>
                </c:pt>
                <c:pt idx="30" formatCode="#,##0.00\ &quot;MXN&quot;">
                  <c:v>486820.21</c:v>
                </c:pt>
                <c:pt idx="34">
                  <c:v>0</c:v>
                </c:pt>
                <c:pt idx="35">
                  <c:v>0</c:v>
                </c:pt>
                <c:pt idx="37">
                  <c:v>0</c:v>
                </c:pt>
                <c:pt idx="39" formatCode="#,##0.00\ &quot;MXN&quot;">
                  <c:v>6751781623.29</c:v>
                </c:pt>
                <c:pt idx="40">
                  <c:v>0</c:v>
                </c:pt>
                <c:pt idx="41" formatCode="#,##0.00\ &quot;MXN&quot;">
                  <c:v>34434582336.889999</c:v>
                </c:pt>
                <c:pt idx="42" formatCode="#,##0.00\ &quot;MXN&quot;">
                  <c:v>180010314.5</c:v>
                </c:pt>
                <c:pt idx="43" formatCode="#,##0.00\ &quot;MXN&quot;">
                  <c:v>60725345399.730003</c:v>
                </c:pt>
                <c:pt idx="44" formatCode="#,##0.00\ &quot;MXN&quot;">
                  <c:v>4941316329.96</c:v>
                </c:pt>
                <c:pt idx="45" formatCode="#,##0.00\ &quot;MXN&quot;">
                  <c:v>194441425.12</c:v>
                </c:pt>
                <c:pt idx="46" formatCode="#,##0.00\ &quot;MXN&quot;">
                  <c:v>-2170011322.9699998</c:v>
                </c:pt>
                <c:pt idx="47" formatCode="#,##0.00\ &quot;MXN&quot;">
                  <c:v>32457644.670000002</c:v>
                </c:pt>
                <c:pt idx="50" formatCode="#,##0.00\ &quot;MXN&quot;">
                  <c:v>98338142127.899994</c:v>
                </c:pt>
                <c:pt idx="51" formatCode="#,##0.00\ &quot;MXN&quot;">
                  <c:v>105089923751.19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7DA-4A55-BA6B-0FAD29B31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442928"/>
        <c:axId val="535443320"/>
      </c:barChart>
      <c:catAx>
        <c:axId val="535442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3544332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535443320"/>
        <c:scaling>
          <c:orientation val="minMax"/>
        </c:scaling>
        <c:delete val="0"/>
        <c:axPos val="l"/>
        <c:majorGridlines>
          <c:spPr>
            <a:ln w="3175">
              <a:solidFill>
                <a:srgbClr val="BFC9D5"/>
              </a:solidFill>
              <a:prstDash val="solid"/>
            </a:ln>
          </c:spPr>
        </c:majorGridlines>
        <c:numFmt formatCode="#,##0.00;\-\ 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35442928"/>
        <c:crossesAt val="1"/>
        <c:crossBetween val="between"/>
      </c:valAx>
      <c:spPr>
        <a:solidFill>
          <a:srgbClr val="F2F2F2"/>
        </a:solidFill>
        <a:ln w="12700">
          <a:solidFill>
            <a:srgbClr val="F2F2F2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759549767324565"/>
          <c:y val="0.47368421052631576"/>
          <c:w val="8.2278531867169949E-2"/>
          <c:h val="5.034324942791763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0.75000000000000533" l="0.70000000000000062" r="0.70000000000000062" t="0.75000000000000533" header="0.30000000000000032" footer="0.30000000000000032"/>
    <c:pageSetup paperSize="0" orientation="portrait" horizontalDpi="0" verticalDpi="0" copies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gi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3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12" Type="http://schemas.openxmlformats.org/officeDocument/2006/relationships/image" Target="../media/image12.png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6" Type="http://schemas.openxmlformats.org/officeDocument/2006/relationships/image" Target="../media/image20.png"/><Relationship Id="rId11" Type="http://schemas.openxmlformats.org/officeDocument/2006/relationships/image" Target="../media/image8.png"/><Relationship Id="rId5" Type="http://schemas.openxmlformats.org/officeDocument/2006/relationships/image" Target="../media/image19.png"/><Relationship Id="rId10" Type="http://schemas.openxmlformats.org/officeDocument/2006/relationships/image" Target="../media/image7.png"/><Relationship Id="rId4" Type="http://schemas.openxmlformats.org/officeDocument/2006/relationships/image" Target="../media/image18.pn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68</xdr:col>
      <xdr:colOff>9525</xdr:colOff>
      <xdr:row>1</xdr:row>
      <xdr:rowOff>9525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xmlns="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17002125" cy="3143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oneCellAnchor>
    <xdr:from>
      <xdr:col>6</xdr:col>
      <xdr:colOff>19050</xdr:colOff>
      <xdr:row>14</xdr:row>
      <xdr:rowOff>9525</xdr:rowOff>
    </xdr:from>
    <xdr:ext cx="47625" cy="47625"/>
    <xdr:pic macro="[1]!DesignIconClicked">
      <xdr:nvPicPr>
        <xdr:cNvPr id="2064" name="BExMO7VFCN4EL59982UR4AJ25JNJ" descr="XX6TINEJADZGKR0CTM7ZRT0RA" hidden="1">
          <a:extLst>
            <a:ext uri="{FF2B5EF4-FFF2-40B4-BE49-F238E27FC236}">
              <a16:creationId xmlns:a16="http://schemas.microsoft.com/office/drawing/2014/main" xmlns="" id="{00000000-0008-0000-0100-00001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95700" y="1562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14</xdr:row>
      <xdr:rowOff>85725</xdr:rowOff>
    </xdr:from>
    <xdr:ext cx="47625" cy="47625"/>
    <xdr:pic macro="[1]!DesignIconClicked">
      <xdr:nvPicPr>
        <xdr:cNvPr id="2065" name="BExU3EX5JJCXCII4YKUJBFBGIJR2" descr="OF5ZI9PI5WH36VPANJ2DYLNMI" hidden="1">
          <a:extLst>
            <a:ext uri="{FF2B5EF4-FFF2-40B4-BE49-F238E27FC236}">
              <a16:creationId xmlns:a16="http://schemas.microsoft.com/office/drawing/2014/main" xmlns="" id="{00000000-0008-0000-0100-00001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95700" y="1638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7</xdr:col>
      <xdr:colOff>19050</xdr:colOff>
      <xdr:row>14</xdr:row>
      <xdr:rowOff>9525</xdr:rowOff>
    </xdr:from>
    <xdr:ext cx="47625" cy="47625"/>
    <xdr:pic macro="[1]!DesignIconClicked">
      <xdr:nvPicPr>
        <xdr:cNvPr id="2066" name="BEx1KD7H6UB1VYCJ7O61P562EIUY" descr="IQGV9140X0K0UPBL8OGU3I44J" hidden="1">
          <a:extLst>
            <a:ext uri="{FF2B5EF4-FFF2-40B4-BE49-F238E27FC236}">
              <a16:creationId xmlns:a16="http://schemas.microsoft.com/office/drawing/2014/main" xmlns="" id="{00000000-0008-0000-0100-00001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543425" y="1562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7</xdr:col>
      <xdr:colOff>19050</xdr:colOff>
      <xdr:row>14</xdr:row>
      <xdr:rowOff>85725</xdr:rowOff>
    </xdr:from>
    <xdr:ext cx="47625" cy="47625"/>
    <xdr:pic macro="[1]!DesignIconClicked">
      <xdr:nvPicPr>
        <xdr:cNvPr id="2067" name="BEx5BJQWS6YWHH4ZMSUAMD641V6Y" descr="ZTMFMXCIQSECDX38ALEFHUB00" hidden="1">
          <a:extLst>
            <a:ext uri="{FF2B5EF4-FFF2-40B4-BE49-F238E27FC236}">
              <a16:creationId xmlns:a16="http://schemas.microsoft.com/office/drawing/2014/main" xmlns="" id="{00000000-0008-0000-0100-00001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543425" y="1638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8</xdr:col>
      <xdr:colOff>19050</xdr:colOff>
      <xdr:row>14</xdr:row>
      <xdr:rowOff>9525</xdr:rowOff>
    </xdr:from>
    <xdr:ext cx="47625" cy="47625"/>
    <xdr:pic macro="[1]!DesignIconClicked">
      <xdr:nvPicPr>
        <xdr:cNvPr id="2068" name="BExVTO5Q8G2M7BPL4B2584LQS0R0" descr="OB6Q8NA4LZFE4GM9Y3V56BPMQ" hidden="1">
          <a:extLst>
            <a:ext uri="{FF2B5EF4-FFF2-40B4-BE49-F238E27FC236}">
              <a16:creationId xmlns:a16="http://schemas.microsoft.com/office/drawing/2014/main" xmlns="" id="{00000000-0008-0000-0100-00001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91150" y="1562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8</xdr:col>
      <xdr:colOff>19050</xdr:colOff>
      <xdr:row>14</xdr:row>
      <xdr:rowOff>85725</xdr:rowOff>
    </xdr:from>
    <xdr:ext cx="47625" cy="47625"/>
    <xdr:pic macro="[1]!DesignIconClicked">
      <xdr:nvPicPr>
        <xdr:cNvPr id="2069" name="BExIFSCLN1G86X78PFLTSMRP0US5" descr="9JK4SPV4DG7VTCZIILWHXQU5J" hidden="1">
          <a:extLst>
            <a:ext uri="{FF2B5EF4-FFF2-40B4-BE49-F238E27FC236}">
              <a16:creationId xmlns:a16="http://schemas.microsoft.com/office/drawing/2014/main" xmlns="" id="{00000000-0008-0000-0100-00001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391150" y="1638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14</xdr:row>
      <xdr:rowOff>9525</xdr:rowOff>
    </xdr:from>
    <xdr:ext cx="47625" cy="47625"/>
    <xdr:pic macro="[1]!DesignIconClicked">
      <xdr:nvPicPr>
        <xdr:cNvPr id="2072" name="BEx1I152WN2D3A85O2XN0DGXCWHN" descr="KHBZFMANRA4UMJR1AB4M5NJNT" hidden="1">
          <a:extLst>
            <a:ext uri="{FF2B5EF4-FFF2-40B4-BE49-F238E27FC236}">
              <a16:creationId xmlns:a16="http://schemas.microsoft.com/office/drawing/2014/main" xmlns="" id="{00000000-0008-0000-0100-00001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95700" y="1562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14</xdr:row>
      <xdr:rowOff>85725</xdr:rowOff>
    </xdr:from>
    <xdr:ext cx="47625" cy="47625"/>
    <xdr:pic macro="[1]!DesignIconClicked">
      <xdr:nvPicPr>
        <xdr:cNvPr id="2073" name="BExW9676P0SKCVKK25QCGHPA3PAD" descr="9A4PWZ20RMSRF0PNECCDM75CA" hidden="1">
          <a:extLst>
            <a:ext uri="{FF2B5EF4-FFF2-40B4-BE49-F238E27FC236}">
              <a16:creationId xmlns:a16="http://schemas.microsoft.com/office/drawing/2014/main" xmlns="" id="{00000000-0008-0000-0100-00001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95700" y="1638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16</xdr:row>
      <xdr:rowOff>0</xdr:rowOff>
    </xdr:from>
    <xdr:ext cx="123825" cy="123825"/>
    <xdr:pic macro="[1]!DesignIconClicked">
      <xdr:nvPicPr>
        <xdr:cNvPr id="2074" name="BExW253QPOZK9KW8BJC3LBXGCG2N" descr="Y5HX37BEUWSN1NEFJKZJXI3SX" hidden="1">
          <a:extLst>
            <a:ext uri="{FF2B5EF4-FFF2-40B4-BE49-F238E27FC236}">
              <a16:creationId xmlns:a16="http://schemas.microsoft.com/office/drawing/2014/main" xmlns="" id="{00000000-0008-0000-0100-00001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705225" y="18383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14</xdr:row>
      <xdr:rowOff>9525</xdr:rowOff>
    </xdr:from>
    <xdr:ext cx="47625" cy="47625"/>
    <xdr:pic macro="[1]!DesignIconClicked">
      <xdr:nvPicPr>
        <xdr:cNvPr id="2117" name="BExS5CPQ8P8JOQPK7ANNKHLSGOKU" hidden="1">
          <a:extLst>
            <a:ext uri="{FF2B5EF4-FFF2-40B4-BE49-F238E27FC236}">
              <a16:creationId xmlns:a16="http://schemas.microsoft.com/office/drawing/2014/main" xmlns="" id="{00000000-0008-0000-0100-00004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95700" y="1562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14</xdr:row>
      <xdr:rowOff>85725</xdr:rowOff>
    </xdr:from>
    <xdr:ext cx="47625" cy="47625"/>
    <xdr:pic macro="[1]!DesignIconClicked">
      <xdr:nvPicPr>
        <xdr:cNvPr id="2118" name="BExMM0AVUAIRNJLXB1FW8R0YB4ZZ" hidden="1">
          <a:extLst>
            <a:ext uri="{FF2B5EF4-FFF2-40B4-BE49-F238E27FC236}">
              <a16:creationId xmlns:a16="http://schemas.microsoft.com/office/drawing/2014/main" xmlns="" id="{00000000-0008-0000-0100-00004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95700" y="1638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14</xdr:row>
      <xdr:rowOff>9525</xdr:rowOff>
    </xdr:from>
    <xdr:ext cx="47625" cy="47625"/>
    <xdr:pic macro="[1]!DesignIconClicked">
      <xdr:nvPicPr>
        <xdr:cNvPr id="2119" name="BExXZ7Y09CBS0XA7IPB3IRJ8RJM4" hidden="1">
          <a:extLst>
            <a:ext uri="{FF2B5EF4-FFF2-40B4-BE49-F238E27FC236}">
              <a16:creationId xmlns:a16="http://schemas.microsoft.com/office/drawing/2014/main" xmlns="" id="{00000000-0008-0000-0100-00004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95700" y="1562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14</xdr:row>
      <xdr:rowOff>85725</xdr:rowOff>
    </xdr:from>
    <xdr:ext cx="47625" cy="47625"/>
    <xdr:pic macro="[1]!DesignIconClicked">
      <xdr:nvPicPr>
        <xdr:cNvPr id="2120" name="BExQ7SXS9VUG7P6CACU2J7R2SGIZ" hidden="1">
          <a:extLst>
            <a:ext uri="{FF2B5EF4-FFF2-40B4-BE49-F238E27FC236}">
              <a16:creationId xmlns:a16="http://schemas.microsoft.com/office/drawing/2014/main" xmlns="" id="{00000000-0008-0000-0100-00004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95700" y="1638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7</xdr:col>
      <xdr:colOff>19050</xdr:colOff>
      <xdr:row>14</xdr:row>
      <xdr:rowOff>9525</xdr:rowOff>
    </xdr:from>
    <xdr:ext cx="47625" cy="47625"/>
    <xdr:pic macro="[1]!DesignIconClicked">
      <xdr:nvPicPr>
        <xdr:cNvPr id="2121" name="BEx5AQZ4ETQ9LMY5EBWVH20Z7VXQ" hidden="1">
          <a:extLst>
            <a:ext uri="{FF2B5EF4-FFF2-40B4-BE49-F238E27FC236}">
              <a16:creationId xmlns:a16="http://schemas.microsoft.com/office/drawing/2014/main" xmlns="" id="{00000000-0008-0000-0100-00004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543425" y="1562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7</xdr:col>
      <xdr:colOff>19050</xdr:colOff>
      <xdr:row>14</xdr:row>
      <xdr:rowOff>85725</xdr:rowOff>
    </xdr:from>
    <xdr:ext cx="47625" cy="47625"/>
    <xdr:pic macro="[1]!DesignIconClicked">
      <xdr:nvPicPr>
        <xdr:cNvPr id="2122" name="BExUBK0YZ5VYFY8TTITJGJU9S06A" hidden="1">
          <a:extLst>
            <a:ext uri="{FF2B5EF4-FFF2-40B4-BE49-F238E27FC236}">
              <a16:creationId xmlns:a16="http://schemas.microsoft.com/office/drawing/2014/main" xmlns="" id="{00000000-0008-0000-0100-00004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543425" y="1638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8</xdr:col>
      <xdr:colOff>28575</xdr:colOff>
      <xdr:row>14</xdr:row>
      <xdr:rowOff>9525</xdr:rowOff>
    </xdr:from>
    <xdr:ext cx="47625" cy="47625"/>
    <xdr:pic macro="[1]!DesignIconClicked">
      <xdr:nvPicPr>
        <xdr:cNvPr id="2123" name="BExUEZCSSJ7RN4J18I2NUIQR2FZS" hidden="1">
          <a:extLst>
            <a:ext uri="{FF2B5EF4-FFF2-40B4-BE49-F238E27FC236}">
              <a16:creationId xmlns:a16="http://schemas.microsoft.com/office/drawing/2014/main" xmlns="" id="{00000000-0008-0000-0100-00004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00675" y="1562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8</xdr:col>
      <xdr:colOff>28575</xdr:colOff>
      <xdr:row>14</xdr:row>
      <xdr:rowOff>85725</xdr:rowOff>
    </xdr:from>
    <xdr:ext cx="47625" cy="47625"/>
    <xdr:pic macro="[1]!DesignIconClicked">
      <xdr:nvPicPr>
        <xdr:cNvPr id="2124" name="BExS3JDQWF7U3F5JTEVOE16ASIYK" hidden="1">
          <a:extLst>
            <a:ext uri="{FF2B5EF4-FFF2-40B4-BE49-F238E27FC236}">
              <a16:creationId xmlns:a16="http://schemas.microsoft.com/office/drawing/2014/main" xmlns="" id="{00000000-0008-0000-0100-00004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00675" y="1638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6</xdr:col>
      <xdr:colOff>0</xdr:colOff>
      <xdr:row>0</xdr:row>
      <xdr:rowOff>0</xdr:rowOff>
    </xdr:from>
    <xdr:to>
      <xdr:col>13</xdr:col>
      <xdr:colOff>9525</xdr:colOff>
      <xdr:row>1</xdr:row>
      <xdr:rowOff>60960</xdr:rowOff>
    </xdr:to>
    <xdr:sp macro="" textlink="">
      <xdr:nvSpPr>
        <xdr:cNvPr id="2709" name="TextQueryTitle">
          <a:extLst>
            <a:ext uri="{FF2B5EF4-FFF2-40B4-BE49-F238E27FC236}">
              <a16:creationId xmlns:a16="http://schemas.microsoft.com/office/drawing/2014/main" xmlns="" id="{00000000-0008-0000-0100-0000950A0000}"/>
            </a:ext>
          </a:extLst>
        </xdr:cNvPr>
        <xdr:cNvSpPr txBox="1">
          <a:spLocks noChangeArrowheads="1"/>
        </xdr:cNvSpPr>
      </xdr:nvSpPr>
      <xdr:spPr bwMode="auto">
        <a:xfrm>
          <a:off x="762000" y="0"/>
          <a:ext cx="731520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r>
            <a:rPr lang="en-US" sz="1400" b="1">
              <a:latin typeface="Arial" pitchFamily="34" charset="0"/>
              <a:cs typeface="Arial" pitchFamily="34" charset="0"/>
            </a:rPr>
            <a:t>Estado de Situacion Financiera Det A</a:t>
          </a:r>
        </a:p>
      </xdr:txBody>
    </xdr:sp>
    <xdr:clientData/>
  </xdr:twoCellAnchor>
  <xdr:oneCellAnchor>
    <xdr:from>
      <xdr:col>6</xdr:col>
      <xdr:colOff>47625</xdr:colOff>
      <xdr:row>17</xdr:row>
      <xdr:rowOff>0</xdr:rowOff>
    </xdr:from>
    <xdr:ext cx="123825" cy="123825"/>
    <xdr:pic macro="[1]!DesignIconClicked">
      <xdr:nvPicPr>
        <xdr:cNvPr id="2127" name="BEx973S463FCQVJ7QDFBUIU0WJ3F" descr="ZQTVYL8DCSADVT0QMRXFLU0TR" hidden="1">
          <a:extLst>
            <a:ext uri="{FF2B5EF4-FFF2-40B4-BE49-F238E27FC236}">
              <a16:creationId xmlns:a16="http://schemas.microsoft.com/office/drawing/2014/main" xmlns="" id="{00000000-0008-0000-0100-00004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724275" y="19812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85725</xdr:colOff>
      <xdr:row>25</xdr:row>
      <xdr:rowOff>0</xdr:rowOff>
    </xdr:from>
    <xdr:ext cx="123825" cy="123825"/>
    <xdr:pic macro="[1]!DesignIconClicked">
      <xdr:nvPicPr>
        <xdr:cNvPr id="2128" name="BExRZO0PLWWMCLGRH7EH6UXYWGAJ" descr="9D4GQ34QB727H10MA3SSAR2R9" hidden="1">
          <a:extLst>
            <a:ext uri="{FF2B5EF4-FFF2-40B4-BE49-F238E27FC236}">
              <a16:creationId xmlns:a16="http://schemas.microsoft.com/office/drawing/2014/main" xmlns="" id="{00000000-0008-0000-0100-00005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62375" y="31242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26</xdr:row>
      <xdr:rowOff>0</xdr:rowOff>
    </xdr:from>
    <xdr:ext cx="123825" cy="123825"/>
    <xdr:pic macro="[1]!DesignIconClicked">
      <xdr:nvPicPr>
        <xdr:cNvPr id="2129" name="BExBDP6HNAAJUM39SE5G2C8BKNRQ" descr="1TM64TL2QIMYV7WYSV2VLGXY4" hidden="1">
          <a:extLst>
            <a:ext uri="{FF2B5EF4-FFF2-40B4-BE49-F238E27FC236}">
              <a16:creationId xmlns:a16="http://schemas.microsoft.com/office/drawing/2014/main" xmlns="" id="{00000000-0008-0000-0100-00005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32670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27</xdr:row>
      <xdr:rowOff>0</xdr:rowOff>
    </xdr:from>
    <xdr:ext cx="123825" cy="123825"/>
    <xdr:pic macro="[1]!DesignIconClicked">
      <xdr:nvPicPr>
        <xdr:cNvPr id="2130" name="BExQEGJP61DL2NZY6LMBHBZ0J5YT" descr="D6ZNRZJ7EX4GZT9RO8LE0C905" hidden="1">
          <a:extLst>
            <a:ext uri="{FF2B5EF4-FFF2-40B4-BE49-F238E27FC236}">
              <a16:creationId xmlns:a16="http://schemas.microsoft.com/office/drawing/2014/main" xmlns="" id="{00000000-0008-0000-01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34099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28</xdr:row>
      <xdr:rowOff>0</xdr:rowOff>
    </xdr:from>
    <xdr:ext cx="123825" cy="123825"/>
    <xdr:pic macro="[1]!DesignIconClicked">
      <xdr:nvPicPr>
        <xdr:cNvPr id="2131" name="BExTY1BCS6HZIF6HI5491FGHDVAE" descr="MJ6976KI2UH1IE8M227DUYXMJ" hidden="1">
          <a:extLst>
            <a:ext uri="{FF2B5EF4-FFF2-40B4-BE49-F238E27FC236}">
              <a16:creationId xmlns:a16="http://schemas.microsoft.com/office/drawing/2014/main" xmlns="" id="{00000000-0008-0000-0100-00005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35528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16</xdr:row>
      <xdr:rowOff>0</xdr:rowOff>
    </xdr:from>
    <xdr:ext cx="123825" cy="123825"/>
    <xdr:pic macro="[1]!DesignIconClicked">
      <xdr:nvPicPr>
        <xdr:cNvPr id="2137" name="BEx5FXJGJOT93D0J2IRJ3985IUMI" hidden="1">
          <a:extLst>
            <a:ext uri="{FF2B5EF4-FFF2-40B4-BE49-F238E27FC236}">
              <a16:creationId xmlns:a16="http://schemas.microsoft.com/office/drawing/2014/main" xmlns="" id="{00000000-0008-0000-0100-00005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18383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9525</xdr:colOff>
      <xdr:row>15</xdr:row>
      <xdr:rowOff>0</xdr:rowOff>
    </xdr:from>
    <xdr:ext cx="123825" cy="123825"/>
    <xdr:pic macro="[1]!DesignIconClicked">
      <xdr:nvPicPr>
        <xdr:cNvPr id="2138" name="BEx3RTMHAR35NUAAK49TV6NU7EPA" descr="QFXLG4ZCXTRQSJYFCKJ58G9N8" hidden="1">
          <a:extLst>
            <a:ext uri="{FF2B5EF4-FFF2-40B4-BE49-F238E27FC236}">
              <a16:creationId xmlns:a16="http://schemas.microsoft.com/office/drawing/2014/main" xmlns="" id="{00000000-0008-0000-0100-00005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86175" y="16954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85725</xdr:colOff>
      <xdr:row>18</xdr:row>
      <xdr:rowOff>0</xdr:rowOff>
    </xdr:from>
    <xdr:ext cx="123825" cy="123825"/>
    <xdr:pic macro="[1]!DesignIconClicked">
      <xdr:nvPicPr>
        <xdr:cNvPr id="2139" name="BExS8T38WLC2R738ZC7BDJQAKJAJ" descr="MRI962L5PB0E0YWXCIBN82VJH" hidden="1">
          <a:extLst>
            <a:ext uri="{FF2B5EF4-FFF2-40B4-BE49-F238E27FC236}">
              <a16:creationId xmlns:a16="http://schemas.microsoft.com/office/drawing/2014/main" xmlns="" id="{00000000-0008-0000-0100-00005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62375" y="21240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16</xdr:row>
      <xdr:rowOff>0</xdr:rowOff>
    </xdr:from>
    <xdr:ext cx="123825" cy="123825"/>
    <xdr:pic macro="[1]!DesignIconClicked">
      <xdr:nvPicPr>
        <xdr:cNvPr id="2140" name="BEx5F64BJ6DCM4EJH81D5ZFNPZ0V" descr="7DJ9FILZD2YPS6X1JBP9E76TU" hidden="1">
          <a:extLst>
            <a:ext uri="{FF2B5EF4-FFF2-40B4-BE49-F238E27FC236}">
              <a16:creationId xmlns:a16="http://schemas.microsoft.com/office/drawing/2014/main" xmlns="" id="{00000000-0008-0000-0100-00005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18383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16</xdr:row>
      <xdr:rowOff>0</xdr:rowOff>
    </xdr:from>
    <xdr:ext cx="123825" cy="123825"/>
    <xdr:pic macro="[1]!DesignIconClicked">
      <xdr:nvPicPr>
        <xdr:cNvPr id="2141" name="BExQEXXHA3EEXR44LT6RKCDWM6ZT" hidden="1">
          <a:extLst>
            <a:ext uri="{FF2B5EF4-FFF2-40B4-BE49-F238E27FC236}">
              <a16:creationId xmlns:a16="http://schemas.microsoft.com/office/drawing/2014/main" xmlns="" id="{00000000-0008-0000-0100-00005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18383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85725</xdr:colOff>
      <xdr:row>20</xdr:row>
      <xdr:rowOff>0</xdr:rowOff>
    </xdr:from>
    <xdr:ext cx="123825" cy="123825"/>
    <xdr:pic macro="[1]!DesignIconClicked">
      <xdr:nvPicPr>
        <xdr:cNvPr id="2142" name="BEx1X6AMHV6ZK3UJB2BXIJTJHYJU" descr="OALR4L95ELQLZ1Y1LETHM1CS9" hidden="1">
          <a:extLst>
            <a:ext uri="{FF2B5EF4-FFF2-40B4-BE49-F238E27FC236}">
              <a16:creationId xmlns:a16="http://schemas.microsoft.com/office/drawing/2014/main" xmlns="" id="{00000000-0008-0000-0100-00005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762375" y="24098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9525</xdr:colOff>
      <xdr:row>15</xdr:row>
      <xdr:rowOff>0</xdr:rowOff>
    </xdr:from>
    <xdr:ext cx="123825" cy="123825"/>
    <xdr:pic macro="[1]!DesignIconClicked">
      <xdr:nvPicPr>
        <xdr:cNvPr id="2143" name="BExSDIVCE09QKG3CT52PHCS6ZJ09" descr="9F076L7EQCF2COMMGCQG6BQGU" hidden="1">
          <a:extLst>
            <a:ext uri="{FF2B5EF4-FFF2-40B4-BE49-F238E27FC236}">
              <a16:creationId xmlns:a16="http://schemas.microsoft.com/office/drawing/2014/main" xmlns="" id="{00000000-0008-0000-0100-00005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86175" y="16954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25</xdr:row>
      <xdr:rowOff>0</xdr:rowOff>
    </xdr:from>
    <xdr:ext cx="123825" cy="123825"/>
    <xdr:pic macro="[1]!DesignIconClicked">
      <xdr:nvPicPr>
        <xdr:cNvPr id="2144" name="BEx1QZGQZBAWJ8591VXEIPUOVS7X" descr="MEW27CPIFG44B7E7HEQUUF5QF" hidden="1">
          <a:extLst>
            <a:ext uri="{FF2B5EF4-FFF2-40B4-BE49-F238E27FC236}">
              <a16:creationId xmlns:a16="http://schemas.microsoft.com/office/drawing/2014/main" xmlns="" id="{00000000-0008-0000-0100-00006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31242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24</xdr:row>
      <xdr:rowOff>0</xdr:rowOff>
    </xdr:from>
    <xdr:ext cx="123825" cy="123825"/>
    <xdr:pic macro="[1]!DesignIconClicked">
      <xdr:nvPicPr>
        <xdr:cNvPr id="2145" name="BExMF7LICJLPXSHM63A6EQ79YQKG" descr="U084VZL15IMB1OFRRAY6GVKAE" hidden="1">
          <a:extLst>
            <a:ext uri="{FF2B5EF4-FFF2-40B4-BE49-F238E27FC236}">
              <a16:creationId xmlns:a16="http://schemas.microsoft.com/office/drawing/2014/main" xmlns="" id="{00000000-0008-0000-0100-00006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29813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23</xdr:row>
      <xdr:rowOff>0</xdr:rowOff>
    </xdr:from>
    <xdr:ext cx="123825" cy="123825"/>
    <xdr:pic macro="[1]!DesignIconClicked">
      <xdr:nvPicPr>
        <xdr:cNvPr id="2146" name="BExS343F8GCKP6HTF9Y97L133DX8" descr="ZRF0KB1IYQSNV63CTXT25G67G" hidden="1">
          <a:extLst>
            <a:ext uri="{FF2B5EF4-FFF2-40B4-BE49-F238E27FC236}">
              <a16:creationId xmlns:a16="http://schemas.microsoft.com/office/drawing/2014/main" xmlns="" id="{00000000-0008-0000-0100-00006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28384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22</xdr:row>
      <xdr:rowOff>0</xdr:rowOff>
    </xdr:from>
    <xdr:ext cx="123825" cy="123825"/>
    <xdr:pic macro="[1]!DesignIconClicked">
      <xdr:nvPicPr>
        <xdr:cNvPr id="2147" name="BExZMRC09W87CY4B73NPZMNH21AH" descr="78CUMI0OVLYJRSDRQ3V2YX812" hidden="1">
          <a:extLst>
            <a:ext uri="{FF2B5EF4-FFF2-40B4-BE49-F238E27FC236}">
              <a16:creationId xmlns:a16="http://schemas.microsoft.com/office/drawing/2014/main" xmlns="" id="{00000000-0008-0000-0100-00006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26955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21</xdr:row>
      <xdr:rowOff>9525</xdr:rowOff>
    </xdr:from>
    <xdr:ext cx="123825" cy="123825"/>
    <xdr:pic macro="[1]!DesignIconClicked">
      <xdr:nvPicPr>
        <xdr:cNvPr id="2148" name="BExZXVFJ4DY4I24AARDT4AMP6EN1" descr="TXSMH2MTH86CYKA26740RQPUC" hidden="1">
          <a:extLst>
            <a:ext uri="{FF2B5EF4-FFF2-40B4-BE49-F238E27FC236}">
              <a16:creationId xmlns:a16="http://schemas.microsoft.com/office/drawing/2014/main" xmlns="" id="{00000000-0008-0000-0100-00006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25622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20</xdr:row>
      <xdr:rowOff>0</xdr:rowOff>
    </xdr:from>
    <xdr:ext cx="123825" cy="123825"/>
    <xdr:pic macro="[1]!DesignIconClicked">
      <xdr:nvPicPr>
        <xdr:cNvPr id="2149" name="BExOCUIOFQWUGTBU5ESTW3EYEP5C" descr="9BNF49V0R6VVYPHEVMJ3ABDQZ" hidden="1">
          <a:extLst>
            <a:ext uri="{FF2B5EF4-FFF2-40B4-BE49-F238E27FC236}">
              <a16:creationId xmlns:a16="http://schemas.microsoft.com/office/drawing/2014/main" xmlns="" id="{00000000-0008-0000-0100-00006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24098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19</xdr:row>
      <xdr:rowOff>0</xdr:rowOff>
    </xdr:from>
    <xdr:ext cx="123825" cy="123825"/>
    <xdr:pic macro="[1]!DesignIconClicked">
      <xdr:nvPicPr>
        <xdr:cNvPr id="2150" name="BExU65O9OE4B4MQ2A3OYH13M8BZJ" descr="3INNIMMPDBB0JF37L81M6ID21" hidden="1">
          <a:extLst>
            <a:ext uri="{FF2B5EF4-FFF2-40B4-BE49-F238E27FC236}">
              <a16:creationId xmlns:a16="http://schemas.microsoft.com/office/drawing/2014/main" xmlns="" id="{00000000-0008-0000-0100-00006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22669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18</xdr:row>
      <xdr:rowOff>0</xdr:rowOff>
    </xdr:from>
    <xdr:ext cx="123825" cy="123825"/>
    <xdr:pic macro="[1]!DesignIconClicked">
      <xdr:nvPicPr>
        <xdr:cNvPr id="2151" name="BExOPRCR0UW7TKXSV5WDTL348FGL" descr="S9JM17GP1802LHN4GT14BJYIC" hidden="1">
          <a:extLst>
            <a:ext uri="{FF2B5EF4-FFF2-40B4-BE49-F238E27FC236}">
              <a16:creationId xmlns:a16="http://schemas.microsoft.com/office/drawing/2014/main" xmlns="" id="{00000000-0008-0000-0100-00006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21240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17</xdr:row>
      <xdr:rowOff>0</xdr:rowOff>
    </xdr:from>
    <xdr:ext cx="123825" cy="123825"/>
    <xdr:pic macro="[1]!DesignIconClicked">
      <xdr:nvPicPr>
        <xdr:cNvPr id="2152" name="BEx5OESAY2W8SEGI3TSB65EHJ04B" descr="9CN2Y88X8WYV1HWZG1QILY9BK" hidden="1">
          <a:extLst>
            <a:ext uri="{FF2B5EF4-FFF2-40B4-BE49-F238E27FC236}">
              <a16:creationId xmlns:a16="http://schemas.microsoft.com/office/drawing/2014/main" xmlns="" id="{00000000-0008-0000-0100-00006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19812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16</xdr:row>
      <xdr:rowOff>0</xdr:rowOff>
    </xdr:from>
    <xdr:ext cx="123825" cy="123825"/>
    <xdr:pic macro="[1]!DesignIconClicked">
      <xdr:nvPicPr>
        <xdr:cNvPr id="2153" name="BExGMWEQ2BYRY9BAO5T1X850MJN1" descr="AZ9ST0XDIOP50HSUFO5V31BR0" hidden="1">
          <a:extLst>
            <a:ext uri="{FF2B5EF4-FFF2-40B4-BE49-F238E27FC236}">
              <a16:creationId xmlns:a16="http://schemas.microsoft.com/office/drawing/2014/main" xmlns="" id="{00000000-0008-0000-0100-00006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18383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twoCellAnchor editAs="absolute">
    <xdr:from>
      <xdr:col>6</xdr:col>
      <xdr:colOff>657225</xdr:colOff>
      <xdr:row>2</xdr:row>
      <xdr:rowOff>28575</xdr:rowOff>
    </xdr:from>
    <xdr:to>
      <xdr:col>6</xdr:col>
      <xdr:colOff>1352550</xdr:colOff>
      <xdr:row>2</xdr:row>
      <xdr:rowOff>180975</xdr:rowOff>
    </xdr:to>
    <xdr:pic macro="[0]!Sheet2.Info_click">
      <xdr:nvPicPr>
        <xdr:cNvPr id="2759" name="Info" descr="Information">
          <a:extLst>
            <a:ext uri="{FF2B5EF4-FFF2-40B4-BE49-F238E27FC236}">
              <a16:creationId xmlns:a16="http://schemas.microsoft.com/office/drawing/2014/main" xmlns="" id="{00000000-0008-0000-0100-0000C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19225" y="762000"/>
          <a:ext cx="695325" cy="152400"/>
        </a:xfrm>
        <a:prstGeom prst="rect">
          <a:avLst/>
        </a:prstGeom>
        <a:noFill/>
      </xdr:spPr>
    </xdr:pic>
    <xdr:clientData/>
  </xdr:twoCellAnchor>
  <xdr:twoCellAnchor editAs="absolute">
    <xdr:from>
      <xdr:col>6</xdr:col>
      <xdr:colOff>657225</xdr:colOff>
      <xdr:row>2</xdr:row>
      <xdr:rowOff>38100</xdr:rowOff>
    </xdr:from>
    <xdr:to>
      <xdr:col>6</xdr:col>
      <xdr:colOff>1352550</xdr:colOff>
      <xdr:row>2</xdr:row>
      <xdr:rowOff>190500</xdr:rowOff>
    </xdr:to>
    <xdr:pic macro="[0]!Sheet2.InfoA_click">
      <xdr:nvPicPr>
        <xdr:cNvPr id="2760" name="InfoA" descr="Information_pressed" hidden="1">
          <a:extLst>
            <a:ext uri="{FF2B5EF4-FFF2-40B4-BE49-F238E27FC236}">
              <a16:creationId xmlns:a16="http://schemas.microsoft.com/office/drawing/2014/main" xmlns="" id="{00000000-0008-0000-0100-0000C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419225" y="771525"/>
          <a:ext cx="695325" cy="152400"/>
        </a:xfrm>
        <a:prstGeom prst="rect">
          <a:avLst/>
        </a:prstGeom>
        <a:noFill/>
      </xdr:spPr>
    </xdr:pic>
    <xdr:clientData/>
  </xdr:twoCellAnchor>
  <xdr:twoCellAnchor editAs="absolute">
    <xdr:from>
      <xdr:col>6</xdr:col>
      <xdr:colOff>9525</xdr:colOff>
      <xdr:row>2</xdr:row>
      <xdr:rowOff>28575</xdr:rowOff>
    </xdr:from>
    <xdr:to>
      <xdr:col>6</xdr:col>
      <xdr:colOff>466725</xdr:colOff>
      <xdr:row>2</xdr:row>
      <xdr:rowOff>180975</xdr:rowOff>
    </xdr:to>
    <xdr:pic macro="[0]!Sheet2.filter_click">
      <xdr:nvPicPr>
        <xdr:cNvPr id="2761" name="Filter" descr="Filter">
          <a:extLst>
            <a:ext uri="{FF2B5EF4-FFF2-40B4-BE49-F238E27FC236}">
              <a16:creationId xmlns:a16="http://schemas.microsoft.com/office/drawing/2014/main" xmlns="" id="{00000000-0008-0000-0100-0000C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71525" y="762000"/>
          <a:ext cx="457200" cy="152400"/>
        </a:xfrm>
        <a:prstGeom prst="rect">
          <a:avLst/>
        </a:prstGeom>
        <a:noFill/>
      </xdr:spPr>
    </xdr:pic>
    <xdr:clientData/>
  </xdr:twoCellAnchor>
  <xdr:twoCellAnchor editAs="absolute">
    <xdr:from>
      <xdr:col>6</xdr:col>
      <xdr:colOff>9525</xdr:colOff>
      <xdr:row>2</xdr:row>
      <xdr:rowOff>28575</xdr:rowOff>
    </xdr:from>
    <xdr:to>
      <xdr:col>6</xdr:col>
      <xdr:colOff>466725</xdr:colOff>
      <xdr:row>2</xdr:row>
      <xdr:rowOff>180975</xdr:rowOff>
    </xdr:to>
    <xdr:pic macro="[0]!Sheet2.filterA_click">
      <xdr:nvPicPr>
        <xdr:cNvPr id="2762" name="FilterA" descr="Filter_pressed" hidden="1">
          <a:extLst>
            <a:ext uri="{FF2B5EF4-FFF2-40B4-BE49-F238E27FC236}">
              <a16:creationId xmlns:a16="http://schemas.microsoft.com/office/drawing/2014/main" xmlns="" id="{00000000-0008-0000-0100-0000C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71525" y="762000"/>
          <a:ext cx="457200" cy="152400"/>
        </a:xfrm>
        <a:prstGeom prst="rect">
          <a:avLst/>
        </a:prstGeom>
        <a:noFill/>
      </xdr:spPr>
    </xdr:pic>
    <xdr:clientData/>
  </xdr:twoCellAnchor>
  <xdr:twoCellAnchor editAs="absolute">
    <xdr:from>
      <xdr:col>0</xdr:col>
      <xdr:colOff>161925</xdr:colOff>
      <xdr:row>2</xdr:row>
      <xdr:rowOff>38100</xdr:rowOff>
    </xdr:from>
    <xdr:to>
      <xdr:col>5</xdr:col>
      <xdr:colOff>323850</xdr:colOff>
      <xdr:row>2</xdr:row>
      <xdr:rowOff>190500</xdr:rowOff>
    </xdr:to>
    <xdr:pic macro="[0]!Sheet2.Graph_click">
      <xdr:nvPicPr>
        <xdr:cNvPr id="2763" name="Chart" descr="Chart">
          <a:extLst>
            <a:ext uri="{FF2B5EF4-FFF2-40B4-BE49-F238E27FC236}">
              <a16:creationId xmlns:a16="http://schemas.microsoft.com/office/drawing/2014/main" xmlns="" id="{00000000-0008-0000-0100-0000C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61925" y="771525"/>
          <a:ext cx="419100" cy="152400"/>
        </a:xfrm>
        <a:prstGeom prst="rect">
          <a:avLst/>
        </a:prstGeom>
        <a:noFill/>
      </xdr:spPr>
    </xdr:pic>
    <xdr:clientData/>
  </xdr:twoCellAnchor>
  <xdr:absoluteAnchor>
    <xdr:pos x="6657975" y="1104900"/>
    <xdr:ext cx="2501900" cy="0"/>
    <xdr:pic macro="[1]!DesignIconClicked">
      <xdr:nvPicPr>
        <xdr:cNvPr id="2060" name="BExW7A0O6NJAPXTFEM67M5H6DDRC" descr="3OQVS5W3KNJG71LCSAW019NJP" hidden="1">
          <a:extLst>
            <a:ext uri="{FF2B5EF4-FFF2-40B4-BE49-F238E27FC236}">
              <a16:creationId xmlns:a16="http://schemas.microsoft.com/office/drawing/2014/main" xmlns="" id="{00000000-0008-0000-0100-00000C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657975" y="1104900"/>
          <a:ext cx="250190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3952875" y="304800"/>
    <xdr:ext cx="2692400" cy="415925"/>
    <xdr:pic macro="[1]!DesignIconClicked">
      <xdr:nvPicPr>
        <xdr:cNvPr id="2087" name="BExGLL7F0AMZS0L5LN46VO8A4OR4" descr="D35ND0JILANPKP1M7KOGQB3G6" hidden="1">
          <a:extLst>
            <a:ext uri="{FF2B5EF4-FFF2-40B4-BE49-F238E27FC236}">
              <a16:creationId xmlns:a16="http://schemas.microsoft.com/office/drawing/2014/main" xmlns="" id="{00000000-0008-0000-0100-000027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952875" y="304800"/>
          <a:ext cx="2692400" cy="4159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257175" y="0"/>
    <xdr:ext cx="492125" cy="292100"/>
    <xdr:pic macro="[1]!DesignIconClicked">
      <xdr:nvPicPr>
        <xdr:cNvPr id="2095" name="BExZVN42A177LEC6IPYAGJI8LF86" descr="XY0N02Z21UGFBLNWUW4NLP0JV" hidden="1">
          <a:extLst>
            <a:ext uri="{FF2B5EF4-FFF2-40B4-BE49-F238E27FC236}">
              <a16:creationId xmlns:a16="http://schemas.microsoft.com/office/drawing/2014/main" xmlns="" id="{00000000-0008-0000-0100-00002F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57175" y="0"/>
          <a:ext cx="492125" cy="29210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4492625" cy="0"/>
    <xdr:pic macro="[1]!DesignIconClicked">
      <xdr:nvPicPr>
        <xdr:cNvPr id="2054" name="BExUDLAY93K0UZJDTTURDFVU8JTQ" descr="B2RDJ4MCWXJF922PADE784PX6" hidden="1">
          <a:extLst>
            <a:ext uri="{FF2B5EF4-FFF2-40B4-BE49-F238E27FC236}">
              <a16:creationId xmlns:a16="http://schemas.microsoft.com/office/drawing/2014/main" xmlns="" id="{00000000-0008-0000-0100-000006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62000" y="1104900"/>
          <a:ext cx="4492625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6657975" y="1104900"/>
    <xdr:ext cx="2501900" cy="0"/>
    <xdr:pic macro="[1]!DesignIconClicked">
      <xdr:nvPicPr>
        <xdr:cNvPr id="2058" name="BExOAO5F6DQNL3T99SCQUI1V5YFP" descr="QD63FMH2M443ZK5KXEEK6PC7V" hidden="1">
          <a:extLst>
            <a:ext uri="{FF2B5EF4-FFF2-40B4-BE49-F238E27FC236}">
              <a16:creationId xmlns:a16="http://schemas.microsoft.com/office/drawing/2014/main" xmlns="" id="{00000000-0008-0000-0100-00000A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657975" y="1104900"/>
          <a:ext cx="250190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6657975" y="1104900"/>
    <xdr:ext cx="2501900" cy="0"/>
    <xdr:pic macro="[1]!DesignIconClicked">
      <xdr:nvPicPr>
        <xdr:cNvPr id="2059" name="BEx9HI995VIDGWB3O6URON2VM6AX" descr="QBM79T8SR6ZR1JPU49VFEBSRL" hidden="1">
          <a:extLst>
            <a:ext uri="{FF2B5EF4-FFF2-40B4-BE49-F238E27FC236}">
              <a16:creationId xmlns:a16="http://schemas.microsoft.com/office/drawing/2014/main" xmlns="" id="{00000000-0008-0000-0100-00000B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657975" y="1104900"/>
          <a:ext cx="250190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4492625" cy="0"/>
    <xdr:pic macro="[1]!DesignIconClicked">
      <xdr:nvPicPr>
        <xdr:cNvPr id="2055" name="BExU57NIVO7OMPU5I47IYD27S3KA" descr="B0ZJHZS0F6AKHRWHNPQ63PUCZ" hidden="1">
          <a:extLst>
            <a:ext uri="{FF2B5EF4-FFF2-40B4-BE49-F238E27FC236}">
              <a16:creationId xmlns:a16="http://schemas.microsoft.com/office/drawing/2014/main" xmlns="" id="{00000000-0008-0000-0100-000007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62000" y="1104900"/>
          <a:ext cx="4492625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896225" y="304800"/>
    <xdr:ext cx="2501900" cy="415925"/>
    <xdr:pic macro="[1]!DesignIconClicked">
      <xdr:nvPicPr>
        <xdr:cNvPr id="2086" name="BExKKKF0KR8NZVC9DTQM1WWB39Z0" descr="OBT7FD107OXHE7ODUYPXG58YJ" hidden="1">
          <a:extLst>
            <a:ext uri="{FF2B5EF4-FFF2-40B4-BE49-F238E27FC236}">
              <a16:creationId xmlns:a16="http://schemas.microsoft.com/office/drawing/2014/main" xmlns="" id="{00000000-0008-0000-0100-000026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896225" y="304800"/>
          <a:ext cx="2501900" cy="4159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6657975" y="1104900"/>
    <xdr:ext cx="2501900" cy="0"/>
    <xdr:pic macro="[1]!DesignIconClicked">
      <xdr:nvPicPr>
        <xdr:cNvPr id="2057" name="BExTURJ5TAR0ZJAQ9GFN2NYJHBR4" descr="MP5QHF75QS9DUY49Y420JXM2E" hidden="1">
          <a:extLst>
            <a:ext uri="{FF2B5EF4-FFF2-40B4-BE49-F238E27FC236}">
              <a16:creationId xmlns:a16="http://schemas.microsoft.com/office/drawing/2014/main" xmlns="" id="{00000000-0008-0000-0100-000009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657975" y="1104900"/>
          <a:ext cx="250190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4492625" cy="0"/>
    <xdr:pic macro="[1]!DesignIconClicked">
      <xdr:nvPicPr>
        <xdr:cNvPr id="2053" name="BExSGRWGUS63FMXGQMK12OH01K95" descr="Q5Z07EYJE0MBNAL39Q2BTCRTU" hidden="1">
          <a:extLst>
            <a:ext uri="{FF2B5EF4-FFF2-40B4-BE49-F238E27FC236}">
              <a16:creationId xmlns:a16="http://schemas.microsoft.com/office/drawing/2014/main" xmlns="" id="{00000000-0008-0000-0100-000005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62000" y="1104900"/>
          <a:ext cx="4492625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4492625" cy="0"/>
    <xdr:pic macro="[1]!DesignIconClicked">
      <xdr:nvPicPr>
        <xdr:cNvPr id="2050" name="BExMPEQDEVM9ZOPSFIVZP3KR132B" descr="U1604WEUYS8LYRGCK4LICYKL9" hidden="1">
          <a:extLst>
            <a:ext uri="{FF2B5EF4-FFF2-40B4-BE49-F238E27FC236}">
              <a16:creationId xmlns:a16="http://schemas.microsoft.com/office/drawing/2014/main" xmlns="" id="{00000000-0008-0000-0100-000002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62000" y="1104900"/>
          <a:ext cx="4492625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4492625" cy="0"/>
    <xdr:pic macro="[1]!DesignIconClicked">
      <xdr:nvPicPr>
        <xdr:cNvPr id="2051" name="BEx01K769RJVIIWSRZ0ARO7KDLX8" descr="XR64X3LHID9RXDX8WC99U85PF" hidden="1">
          <a:extLst>
            <a:ext uri="{FF2B5EF4-FFF2-40B4-BE49-F238E27FC236}">
              <a16:creationId xmlns:a16="http://schemas.microsoft.com/office/drawing/2014/main" xmlns="" id="{00000000-0008-0000-0100-000003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62000" y="1104900"/>
          <a:ext cx="4492625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4492625" cy="0"/>
    <xdr:pic macro="[1]!DesignIconClicked">
      <xdr:nvPicPr>
        <xdr:cNvPr id="2052" name="BExO8RTDKDQMQJ7A8W8P2TOHUDH2" descr="VPP77LRAGJ44NV8EVDMZ8FCEN" hidden="1">
          <a:extLst>
            <a:ext uri="{FF2B5EF4-FFF2-40B4-BE49-F238E27FC236}">
              <a16:creationId xmlns:a16="http://schemas.microsoft.com/office/drawing/2014/main" xmlns="" id="{00000000-0008-0000-0100-000004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62000" y="1104900"/>
          <a:ext cx="4492625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6657975" y="1104900"/>
    <xdr:ext cx="2501900" cy="0"/>
    <xdr:pic macro="[1]!DesignIconClicked">
      <xdr:nvPicPr>
        <xdr:cNvPr id="2061" name="BEx0041RRI19D5ZFTDBCL8WAVJTB" descr="H3BV6LT962ERI9HFHZFWSTS8B" hidden="1">
          <a:extLst>
            <a:ext uri="{FF2B5EF4-FFF2-40B4-BE49-F238E27FC236}">
              <a16:creationId xmlns:a16="http://schemas.microsoft.com/office/drawing/2014/main" xmlns="" id="{00000000-0008-0000-0100-00000D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657975" y="1104900"/>
          <a:ext cx="250190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6657975" y="1104900"/>
    <xdr:ext cx="2501900" cy="0"/>
    <xdr:pic macro="[1]!DesignIconClicked">
      <xdr:nvPicPr>
        <xdr:cNvPr id="2056" name="BExIIGEM0AMOSRAZQRDPJ1KNDX7H" descr="F4CUDT4I8CDM8GHW7JG5WP6CT" hidden="1">
          <a:extLst>
            <a:ext uri="{FF2B5EF4-FFF2-40B4-BE49-F238E27FC236}">
              <a16:creationId xmlns:a16="http://schemas.microsoft.com/office/drawing/2014/main" xmlns="" id="{00000000-0008-0000-0100-000008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657975" y="1104900"/>
          <a:ext cx="250190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257175" y="1552575"/>
    <xdr:ext cx="0" cy="1416050"/>
    <xdr:pic macro="[1]!DesignIconClicked">
      <xdr:nvPicPr>
        <xdr:cNvPr id="2062" name="BExEZGWZLFTQF24ZE4DBSRHNCL2Y" descr="5G1A96VKMW4JK5G4PM3KVB8UT" hidden="1">
          <a:extLst>
            <a:ext uri="{FF2B5EF4-FFF2-40B4-BE49-F238E27FC236}">
              <a16:creationId xmlns:a16="http://schemas.microsoft.com/office/drawing/2014/main" xmlns="" id="{00000000-0008-0000-0100-00000E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257175" y="1552575"/>
          <a:ext cx="0" cy="14160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552575"/>
    <xdr:ext cx="9636125" cy="7559675"/>
    <xdr:pic macro="[1]!DesignIconClicked">
      <xdr:nvPicPr>
        <xdr:cNvPr id="2063" name="BExXRND8208TWULE9S50U89VKPB7" descr="ETUGZV0SKTQDQB8JOYY0DCX79" hidden="1">
          <a:extLst>
            <a:ext uri="{FF2B5EF4-FFF2-40B4-BE49-F238E27FC236}">
              <a16:creationId xmlns:a16="http://schemas.microsoft.com/office/drawing/2014/main" xmlns="" id="{00000000-0008-0000-0100-00000F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62000" y="1552575"/>
          <a:ext cx="9636125" cy="755967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14</xdr:row>
      <xdr:rowOff>0</xdr:rowOff>
    </xdr:from>
    <xdr:to>
      <xdr:col>11</xdr:col>
      <xdr:colOff>1216025</xdr:colOff>
      <xdr:row>79</xdr:row>
      <xdr:rowOff>130175</xdr:rowOff>
    </xdr:to>
    <xdr:pic macro="[1]!DesignIconClicked">
      <xdr:nvPicPr>
        <xdr:cNvPr id="2" name="BExW3X39HW6RW7GYLL7G42SKHD3F" hidden="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019300"/>
          <a:ext cx="9712325" cy="9417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215900</xdr:rowOff>
    </xdr:to>
    <xdr:pic macro="[1]!DesignIconClicked">
      <xdr:nvPicPr>
        <xdr:cNvPr id="3" name="BExY3KZH6ZVYUEQWYPBQGA7YHKKL" hidden="1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92925" y="171450"/>
          <a:ext cx="0" cy="2159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149225</xdr:rowOff>
    </xdr:to>
    <xdr:pic macro="[1]!DesignIconClicked">
      <xdr:nvPicPr>
        <xdr:cNvPr id="5" name="BEx759D1H7R6JU460KD1KPARCPUG" hidden="1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92925" y="657225"/>
          <a:ext cx="0" cy="149225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</xdr:row>
      <xdr:rowOff>0</xdr:rowOff>
    </xdr:from>
    <xdr:to>
      <xdr:col>11</xdr:col>
      <xdr:colOff>0</xdr:colOff>
      <xdr:row>3</xdr:row>
      <xdr:rowOff>244475</xdr:rowOff>
    </xdr:to>
    <xdr:pic macro="[1]!DesignIconClicked">
      <xdr:nvPicPr>
        <xdr:cNvPr id="4" name="BExZWQDI3FZDH5402LIWUETMJYQT" hidden="1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92925" y="400050"/>
          <a:ext cx="0" cy="244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33</xdr:col>
      <xdr:colOff>19050</xdr:colOff>
      <xdr:row>1</xdr:row>
      <xdr:rowOff>9525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xmlns="" id="{00000000-0008-0000-04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20012025" cy="3143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>
    <xdr:from>
      <xdr:col>6</xdr:col>
      <xdr:colOff>0</xdr:colOff>
      <xdr:row>13</xdr:row>
      <xdr:rowOff>28575</xdr:rowOff>
    </xdr:from>
    <xdr:to>
      <xdr:col>16</xdr:col>
      <xdr:colOff>200025</xdr:colOff>
      <xdr:row>42</xdr:row>
      <xdr:rowOff>28575</xdr:rowOff>
    </xdr:to>
    <xdr:graphicFrame macro="">
      <xdr:nvGraphicFramePr>
        <xdr:cNvPr id="3631" name="Chart 15">
          <a:extLst>
            <a:ext uri="{FF2B5EF4-FFF2-40B4-BE49-F238E27FC236}">
              <a16:creationId xmlns:a16="http://schemas.microsoft.com/office/drawing/2014/main" xmlns="" id="{00000000-0008-0000-0400-00002F0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19050</xdr:colOff>
      <xdr:row>14</xdr:row>
      <xdr:rowOff>19050</xdr:rowOff>
    </xdr:from>
    <xdr:to>
      <xdr:col>5</xdr:col>
      <xdr:colOff>142875</xdr:colOff>
      <xdr:row>15</xdr:row>
      <xdr:rowOff>0</xdr:rowOff>
    </xdr:to>
    <xdr:pic macro="[1]!DesignIconClicked">
      <xdr:nvPicPr>
        <xdr:cNvPr id="3089" name="BExMJ8SV739S7OHOD6U6SFYP97Q2" hidden="1">
          <a:extLst>
            <a:ext uri="{FF2B5EF4-FFF2-40B4-BE49-F238E27FC236}">
              <a16:creationId xmlns:a16="http://schemas.microsoft.com/office/drawing/2014/main" xmlns="" id="{00000000-0008-0000-0400-00001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1571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14</xdr:row>
      <xdr:rowOff>19050</xdr:rowOff>
    </xdr:from>
    <xdr:to>
      <xdr:col>5</xdr:col>
      <xdr:colOff>314325</xdr:colOff>
      <xdr:row>15</xdr:row>
      <xdr:rowOff>0</xdr:rowOff>
    </xdr:to>
    <xdr:pic macro="[1]!DesignIconClicked">
      <xdr:nvPicPr>
        <xdr:cNvPr id="3090" name="BExQGD6IOUL7IBCDFE6CJPBV8MUL" hidden="1">
          <a:extLst>
            <a:ext uri="{FF2B5EF4-FFF2-40B4-BE49-F238E27FC236}">
              <a16:creationId xmlns:a16="http://schemas.microsoft.com/office/drawing/2014/main" xmlns="" id="{00000000-0008-0000-0400-00001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1571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14</xdr:row>
      <xdr:rowOff>19050</xdr:rowOff>
    </xdr:from>
    <xdr:ext cx="123825" cy="123825"/>
    <xdr:pic macro="[1]!DesignIconClicked">
      <xdr:nvPicPr>
        <xdr:cNvPr id="3091" name="BExD9X028KN82OQ34SFJXO5DMAOJ" hidden="1">
          <a:extLst>
            <a:ext uri="{FF2B5EF4-FFF2-40B4-BE49-F238E27FC236}">
              <a16:creationId xmlns:a16="http://schemas.microsoft.com/office/drawing/2014/main" xmlns="" id="{00000000-0008-0000-0400-00001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1571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15</xdr:row>
      <xdr:rowOff>28575</xdr:rowOff>
    </xdr:from>
    <xdr:to>
      <xdr:col>5</xdr:col>
      <xdr:colOff>142875</xdr:colOff>
      <xdr:row>16</xdr:row>
      <xdr:rowOff>9525</xdr:rowOff>
    </xdr:to>
    <xdr:pic macro="[1]!DesignIconClicked">
      <xdr:nvPicPr>
        <xdr:cNvPr id="3092" name="BExW5MDJ8C7RRPM9H8TFBMDWHG8F" hidden="1">
          <a:extLst>
            <a:ext uri="{FF2B5EF4-FFF2-40B4-BE49-F238E27FC236}">
              <a16:creationId xmlns:a16="http://schemas.microsoft.com/office/drawing/2014/main" xmlns="" id="{00000000-0008-0000-0400-00001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1724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15</xdr:row>
      <xdr:rowOff>28575</xdr:rowOff>
    </xdr:from>
    <xdr:to>
      <xdr:col>5</xdr:col>
      <xdr:colOff>314325</xdr:colOff>
      <xdr:row>16</xdr:row>
      <xdr:rowOff>9525</xdr:rowOff>
    </xdr:to>
    <xdr:pic macro="[1]!DesignIconClicked">
      <xdr:nvPicPr>
        <xdr:cNvPr id="3093" name="BExJ1DBQDXNR9QQG371TBPHRW1W1" hidden="1">
          <a:extLst>
            <a:ext uri="{FF2B5EF4-FFF2-40B4-BE49-F238E27FC236}">
              <a16:creationId xmlns:a16="http://schemas.microsoft.com/office/drawing/2014/main" xmlns="" id="{00000000-0008-0000-0400-00001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1724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15</xdr:row>
      <xdr:rowOff>28575</xdr:rowOff>
    </xdr:from>
    <xdr:ext cx="123825" cy="123825"/>
    <xdr:pic macro="[1]!DesignIconClicked">
      <xdr:nvPicPr>
        <xdr:cNvPr id="3094" name="BEx1MHHDB80ZDSYCXZBRRO7AL1EB" hidden="1">
          <a:extLst>
            <a:ext uri="{FF2B5EF4-FFF2-40B4-BE49-F238E27FC236}">
              <a16:creationId xmlns:a16="http://schemas.microsoft.com/office/drawing/2014/main" xmlns="" id="{00000000-0008-0000-0400-00001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1724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16</xdr:row>
      <xdr:rowOff>28575</xdr:rowOff>
    </xdr:from>
    <xdr:to>
      <xdr:col>5</xdr:col>
      <xdr:colOff>142875</xdr:colOff>
      <xdr:row>17</xdr:row>
      <xdr:rowOff>9525</xdr:rowOff>
    </xdr:to>
    <xdr:pic macro="[1]!DesignIconClicked">
      <xdr:nvPicPr>
        <xdr:cNvPr id="3095" name="BEx5M7D0OWVY0JFHCGG5Y11MMFAT" hidden="1">
          <a:extLst>
            <a:ext uri="{FF2B5EF4-FFF2-40B4-BE49-F238E27FC236}">
              <a16:creationId xmlns:a16="http://schemas.microsoft.com/office/drawing/2014/main" xmlns="" id="{00000000-0008-0000-0400-00001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1866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16</xdr:row>
      <xdr:rowOff>28575</xdr:rowOff>
    </xdr:from>
    <xdr:to>
      <xdr:col>5</xdr:col>
      <xdr:colOff>314325</xdr:colOff>
      <xdr:row>17</xdr:row>
      <xdr:rowOff>9525</xdr:rowOff>
    </xdr:to>
    <xdr:pic macro="[1]!DesignIconClicked">
      <xdr:nvPicPr>
        <xdr:cNvPr id="3096" name="BExIPAWQ9Z19AA5PIGEH094DYP51" hidden="1">
          <a:extLst>
            <a:ext uri="{FF2B5EF4-FFF2-40B4-BE49-F238E27FC236}">
              <a16:creationId xmlns:a16="http://schemas.microsoft.com/office/drawing/2014/main" xmlns="" id="{00000000-0008-0000-0400-00001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1866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16</xdr:row>
      <xdr:rowOff>28575</xdr:rowOff>
    </xdr:from>
    <xdr:ext cx="123825" cy="123825"/>
    <xdr:pic macro="[1]!DesignIconClicked">
      <xdr:nvPicPr>
        <xdr:cNvPr id="3097" name="BExZQRC65HRX1R2FOOBPQKAO82VE" hidden="1">
          <a:extLst>
            <a:ext uri="{FF2B5EF4-FFF2-40B4-BE49-F238E27FC236}">
              <a16:creationId xmlns:a16="http://schemas.microsoft.com/office/drawing/2014/main" xmlns="" id="{00000000-0008-0000-0400-00001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1866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17</xdr:row>
      <xdr:rowOff>28575</xdr:rowOff>
    </xdr:from>
    <xdr:to>
      <xdr:col>5</xdr:col>
      <xdr:colOff>142875</xdr:colOff>
      <xdr:row>18</xdr:row>
      <xdr:rowOff>9525</xdr:rowOff>
    </xdr:to>
    <xdr:pic macro="[1]!DesignIconClicked">
      <xdr:nvPicPr>
        <xdr:cNvPr id="3098" name="BExZLMFB2IT1ZBUGK1QEXXW2JKFN" hidden="1">
          <a:extLst>
            <a:ext uri="{FF2B5EF4-FFF2-40B4-BE49-F238E27FC236}">
              <a16:creationId xmlns:a16="http://schemas.microsoft.com/office/drawing/2014/main" xmlns="" id="{00000000-0008-0000-0400-00001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009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17</xdr:row>
      <xdr:rowOff>28575</xdr:rowOff>
    </xdr:from>
    <xdr:to>
      <xdr:col>5</xdr:col>
      <xdr:colOff>314325</xdr:colOff>
      <xdr:row>18</xdr:row>
      <xdr:rowOff>9525</xdr:rowOff>
    </xdr:to>
    <xdr:pic macro="[1]!DesignIconClicked">
      <xdr:nvPicPr>
        <xdr:cNvPr id="3099" name="BExAXCVDII2N4N3BBFD9E2NMP0J5" hidden="1">
          <a:extLst>
            <a:ext uri="{FF2B5EF4-FFF2-40B4-BE49-F238E27FC236}">
              <a16:creationId xmlns:a16="http://schemas.microsoft.com/office/drawing/2014/main" xmlns="" id="{00000000-0008-0000-0400-00001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009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17</xdr:row>
      <xdr:rowOff>28575</xdr:rowOff>
    </xdr:from>
    <xdr:ext cx="123825" cy="123825"/>
    <xdr:pic macro="[1]!DesignIconClicked">
      <xdr:nvPicPr>
        <xdr:cNvPr id="3100" name="BExONHU55R6I4QLKW2SHYXDFC6RV" hidden="1">
          <a:extLst>
            <a:ext uri="{FF2B5EF4-FFF2-40B4-BE49-F238E27FC236}">
              <a16:creationId xmlns:a16="http://schemas.microsoft.com/office/drawing/2014/main" xmlns="" id="{00000000-0008-0000-0400-00001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009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18</xdr:row>
      <xdr:rowOff>19050</xdr:rowOff>
    </xdr:from>
    <xdr:to>
      <xdr:col>5</xdr:col>
      <xdr:colOff>142875</xdr:colOff>
      <xdr:row>19</xdr:row>
      <xdr:rowOff>0</xdr:rowOff>
    </xdr:to>
    <xdr:pic macro="[1]!DesignIconClicked">
      <xdr:nvPicPr>
        <xdr:cNvPr id="3101" name="BEx9FZ9EZGAWK67Z810S8BQYD12S" hidden="1">
          <a:extLst>
            <a:ext uri="{FF2B5EF4-FFF2-40B4-BE49-F238E27FC236}">
              <a16:creationId xmlns:a16="http://schemas.microsoft.com/office/drawing/2014/main" xmlns="" id="{00000000-0008-0000-0400-00001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143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18</xdr:row>
      <xdr:rowOff>19050</xdr:rowOff>
    </xdr:from>
    <xdr:to>
      <xdr:col>5</xdr:col>
      <xdr:colOff>314325</xdr:colOff>
      <xdr:row>19</xdr:row>
      <xdr:rowOff>0</xdr:rowOff>
    </xdr:to>
    <xdr:pic macro="[1]!DesignIconClicked">
      <xdr:nvPicPr>
        <xdr:cNvPr id="3102" name="BExKMR374I5SLJI2H6S92BNFJ62U" hidden="1">
          <a:extLst>
            <a:ext uri="{FF2B5EF4-FFF2-40B4-BE49-F238E27FC236}">
              <a16:creationId xmlns:a16="http://schemas.microsoft.com/office/drawing/2014/main" xmlns="" id="{00000000-0008-0000-0400-00001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143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18</xdr:row>
      <xdr:rowOff>19050</xdr:rowOff>
    </xdr:from>
    <xdr:ext cx="123825" cy="123825"/>
    <xdr:pic macro="[1]!DesignIconClicked">
      <xdr:nvPicPr>
        <xdr:cNvPr id="3103" name="BExTUUJ2XZHWHBG2RZLWKQUKC1X9" hidden="1">
          <a:extLst>
            <a:ext uri="{FF2B5EF4-FFF2-40B4-BE49-F238E27FC236}">
              <a16:creationId xmlns:a16="http://schemas.microsoft.com/office/drawing/2014/main" xmlns="" id="{00000000-0008-0000-0400-00001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143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19</xdr:row>
      <xdr:rowOff>19050</xdr:rowOff>
    </xdr:from>
    <xdr:to>
      <xdr:col>5</xdr:col>
      <xdr:colOff>142875</xdr:colOff>
      <xdr:row>20</xdr:row>
      <xdr:rowOff>0</xdr:rowOff>
    </xdr:to>
    <xdr:pic macro="[1]!DesignIconClicked">
      <xdr:nvPicPr>
        <xdr:cNvPr id="3104" name="BExIW1O0YR1GRGRY4OL8O4LY43J9" hidden="1">
          <a:extLst>
            <a:ext uri="{FF2B5EF4-FFF2-40B4-BE49-F238E27FC236}">
              <a16:creationId xmlns:a16="http://schemas.microsoft.com/office/drawing/2014/main" xmlns="" id="{00000000-0008-0000-0400-00002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286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19</xdr:row>
      <xdr:rowOff>19050</xdr:rowOff>
    </xdr:from>
    <xdr:to>
      <xdr:col>5</xdr:col>
      <xdr:colOff>314325</xdr:colOff>
      <xdr:row>20</xdr:row>
      <xdr:rowOff>0</xdr:rowOff>
    </xdr:to>
    <xdr:pic macro="[1]!DesignIconClicked">
      <xdr:nvPicPr>
        <xdr:cNvPr id="3105" name="BExF7UPUFHMEGZAB1SPYZSOUFTAM" hidden="1">
          <a:extLst>
            <a:ext uri="{FF2B5EF4-FFF2-40B4-BE49-F238E27FC236}">
              <a16:creationId xmlns:a16="http://schemas.microsoft.com/office/drawing/2014/main" xmlns="" id="{00000000-0008-0000-0400-00002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286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19</xdr:row>
      <xdr:rowOff>19050</xdr:rowOff>
    </xdr:from>
    <xdr:ext cx="123825" cy="123825"/>
    <xdr:pic macro="[1]!DesignIconClicked">
      <xdr:nvPicPr>
        <xdr:cNvPr id="3106" name="BExKQDWMRVP76Y4WYQZAXHYH7BW1" hidden="1">
          <a:extLst>
            <a:ext uri="{FF2B5EF4-FFF2-40B4-BE49-F238E27FC236}">
              <a16:creationId xmlns:a16="http://schemas.microsoft.com/office/drawing/2014/main" xmlns="" id="{00000000-0008-0000-0400-00002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286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20</xdr:row>
      <xdr:rowOff>28575</xdr:rowOff>
    </xdr:from>
    <xdr:to>
      <xdr:col>5</xdr:col>
      <xdr:colOff>142875</xdr:colOff>
      <xdr:row>21</xdr:row>
      <xdr:rowOff>9525</xdr:rowOff>
    </xdr:to>
    <xdr:pic macro="[1]!DesignIconClicked">
      <xdr:nvPicPr>
        <xdr:cNvPr id="3107" name="BEx1KKUIQN903WVY4KND8NDRZH66" hidden="1">
          <a:extLst>
            <a:ext uri="{FF2B5EF4-FFF2-40B4-BE49-F238E27FC236}">
              <a16:creationId xmlns:a16="http://schemas.microsoft.com/office/drawing/2014/main" xmlns="" id="{00000000-0008-0000-0400-00002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438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20</xdr:row>
      <xdr:rowOff>28575</xdr:rowOff>
    </xdr:from>
    <xdr:to>
      <xdr:col>5</xdr:col>
      <xdr:colOff>314325</xdr:colOff>
      <xdr:row>21</xdr:row>
      <xdr:rowOff>9525</xdr:rowOff>
    </xdr:to>
    <xdr:pic macro="[1]!DesignIconClicked">
      <xdr:nvPicPr>
        <xdr:cNvPr id="3108" name="BExD9ULRVZCAYHUQ27T5HBXSIPD8" hidden="1">
          <a:extLst>
            <a:ext uri="{FF2B5EF4-FFF2-40B4-BE49-F238E27FC236}">
              <a16:creationId xmlns:a16="http://schemas.microsoft.com/office/drawing/2014/main" xmlns="" id="{00000000-0008-0000-0400-00002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438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20</xdr:row>
      <xdr:rowOff>28575</xdr:rowOff>
    </xdr:from>
    <xdr:ext cx="123825" cy="123825"/>
    <xdr:pic macro="[1]!DesignIconClicked">
      <xdr:nvPicPr>
        <xdr:cNvPr id="3109" name="BEx3DE8U6SVRAQW2R1UPTRM2T3FK" hidden="1">
          <a:extLst>
            <a:ext uri="{FF2B5EF4-FFF2-40B4-BE49-F238E27FC236}">
              <a16:creationId xmlns:a16="http://schemas.microsoft.com/office/drawing/2014/main" xmlns="" id="{00000000-0008-0000-0400-00002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438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21</xdr:row>
      <xdr:rowOff>28575</xdr:rowOff>
    </xdr:from>
    <xdr:to>
      <xdr:col>5</xdr:col>
      <xdr:colOff>142875</xdr:colOff>
      <xdr:row>22</xdr:row>
      <xdr:rowOff>9525</xdr:rowOff>
    </xdr:to>
    <xdr:pic macro="[1]!DesignIconClicked">
      <xdr:nvPicPr>
        <xdr:cNvPr id="3110" name="BEx9J61NV2XE051NL9UMGCEHJ3A6" hidden="1">
          <a:extLst>
            <a:ext uri="{FF2B5EF4-FFF2-40B4-BE49-F238E27FC236}">
              <a16:creationId xmlns:a16="http://schemas.microsoft.com/office/drawing/2014/main" xmlns="" id="{00000000-0008-0000-0400-00002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5812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21</xdr:row>
      <xdr:rowOff>28575</xdr:rowOff>
    </xdr:from>
    <xdr:to>
      <xdr:col>5</xdr:col>
      <xdr:colOff>314325</xdr:colOff>
      <xdr:row>22</xdr:row>
      <xdr:rowOff>9525</xdr:rowOff>
    </xdr:to>
    <xdr:pic macro="[1]!DesignIconClicked">
      <xdr:nvPicPr>
        <xdr:cNvPr id="3111" name="BEx3GSTMH9TP7K0H6YCQYJI1MOVC" hidden="1">
          <a:extLst>
            <a:ext uri="{FF2B5EF4-FFF2-40B4-BE49-F238E27FC236}">
              <a16:creationId xmlns:a16="http://schemas.microsoft.com/office/drawing/2014/main" xmlns="" id="{00000000-0008-0000-0400-00002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5812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21</xdr:row>
      <xdr:rowOff>28575</xdr:rowOff>
    </xdr:from>
    <xdr:ext cx="123825" cy="123825"/>
    <xdr:pic macro="[1]!DesignIconClicked">
      <xdr:nvPicPr>
        <xdr:cNvPr id="3112" name="BExKRQRBU4YG6145MP0RHXJFPEGM" hidden="1">
          <a:extLst>
            <a:ext uri="{FF2B5EF4-FFF2-40B4-BE49-F238E27FC236}">
              <a16:creationId xmlns:a16="http://schemas.microsoft.com/office/drawing/2014/main" xmlns="" id="{00000000-0008-0000-0400-00002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5812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22</xdr:row>
      <xdr:rowOff>19050</xdr:rowOff>
    </xdr:from>
    <xdr:to>
      <xdr:col>5</xdr:col>
      <xdr:colOff>142875</xdr:colOff>
      <xdr:row>23</xdr:row>
      <xdr:rowOff>0</xdr:rowOff>
    </xdr:to>
    <xdr:pic macro="[1]!DesignIconClicked">
      <xdr:nvPicPr>
        <xdr:cNvPr id="3113" name="BExMQIQP3LB9Z5YSUWNF0JGFV33R" hidden="1">
          <a:extLst>
            <a:ext uri="{FF2B5EF4-FFF2-40B4-BE49-F238E27FC236}">
              <a16:creationId xmlns:a16="http://schemas.microsoft.com/office/drawing/2014/main" xmlns="" id="{00000000-0008-0000-0400-00002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714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22</xdr:row>
      <xdr:rowOff>19050</xdr:rowOff>
    </xdr:from>
    <xdr:to>
      <xdr:col>5</xdr:col>
      <xdr:colOff>314325</xdr:colOff>
      <xdr:row>23</xdr:row>
      <xdr:rowOff>0</xdr:rowOff>
    </xdr:to>
    <xdr:pic macro="[1]!DesignIconClicked">
      <xdr:nvPicPr>
        <xdr:cNvPr id="3114" name="BExB2TMIKI1ND0Q7COI2AW61PBSD" hidden="1">
          <a:extLst>
            <a:ext uri="{FF2B5EF4-FFF2-40B4-BE49-F238E27FC236}">
              <a16:creationId xmlns:a16="http://schemas.microsoft.com/office/drawing/2014/main" xmlns="" id="{00000000-0008-0000-0400-00002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714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22</xdr:row>
      <xdr:rowOff>19050</xdr:rowOff>
    </xdr:from>
    <xdr:ext cx="123825" cy="123825"/>
    <xdr:pic macro="[1]!DesignIconClicked">
      <xdr:nvPicPr>
        <xdr:cNvPr id="3115" name="BExGPSEJEX37UKFPTVV1WERKSG54" hidden="1">
          <a:extLst>
            <a:ext uri="{FF2B5EF4-FFF2-40B4-BE49-F238E27FC236}">
              <a16:creationId xmlns:a16="http://schemas.microsoft.com/office/drawing/2014/main" xmlns="" id="{00000000-0008-0000-0400-00002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714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23</xdr:row>
      <xdr:rowOff>28575</xdr:rowOff>
    </xdr:from>
    <xdr:to>
      <xdr:col>5</xdr:col>
      <xdr:colOff>142875</xdr:colOff>
      <xdr:row>24</xdr:row>
      <xdr:rowOff>9525</xdr:rowOff>
    </xdr:to>
    <xdr:pic macro="[1]!DesignIconClicked">
      <xdr:nvPicPr>
        <xdr:cNvPr id="3116" name="BEx7IEL2X2EOW0P4TFS7X0QH8ZXI" hidden="1">
          <a:extLst>
            <a:ext uri="{FF2B5EF4-FFF2-40B4-BE49-F238E27FC236}">
              <a16:creationId xmlns:a16="http://schemas.microsoft.com/office/drawing/2014/main" xmlns="" id="{00000000-0008-0000-0400-00002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867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23</xdr:row>
      <xdr:rowOff>28575</xdr:rowOff>
    </xdr:from>
    <xdr:to>
      <xdr:col>5</xdr:col>
      <xdr:colOff>314325</xdr:colOff>
      <xdr:row>24</xdr:row>
      <xdr:rowOff>9525</xdr:rowOff>
    </xdr:to>
    <xdr:pic macro="[1]!DesignIconClicked">
      <xdr:nvPicPr>
        <xdr:cNvPr id="3117" name="BExO7NI9QBLS19JRUKM6IWXN9OOK" hidden="1">
          <a:extLst>
            <a:ext uri="{FF2B5EF4-FFF2-40B4-BE49-F238E27FC236}">
              <a16:creationId xmlns:a16="http://schemas.microsoft.com/office/drawing/2014/main" xmlns="" id="{00000000-0008-0000-0400-00002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867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23</xdr:row>
      <xdr:rowOff>28575</xdr:rowOff>
    </xdr:from>
    <xdr:ext cx="123825" cy="123825"/>
    <xdr:pic macro="[1]!DesignIconClicked">
      <xdr:nvPicPr>
        <xdr:cNvPr id="3118" name="BExIUCIWENAH3Y6YPHNZP1FAAY10" hidden="1">
          <a:extLst>
            <a:ext uri="{FF2B5EF4-FFF2-40B4-BE49-F238E27FC236}">
              <a16:creationId xmlns:a16="http://schemas.microsoft.com/office/drawing/2014/main" xmlns="" id="{00000000-0008-0000-0400-00002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867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0</xdr:colOff>
      <xdr:row>23</xdr:row>
      <xdr:rowOff>28575</xdr:rowOff>
    </xdr:from>
    <xdr:ext cx="123825" cy="123825"/>
    <xdr:pic macro="[1]!DesignIconClicked">
      <xdr:nvPicPr>
        <xdr:cNvPr id="3119" name="BExGXP9OE5Z8HOBOJ95ESG2D6DUV" hidden="1">
          <a:extLst>
            <a:ext uri="{FF2B5EF4-FFF2-40B4-BE49-F238E27FC236}">
              <a16:creationId xmlns:a16="http://schemas.microsoft.com/office/drawing/2014/main" xmlns="" id="{00000000-0008-0000-0400-00002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76425" y="2867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24</xdr:row>
      <xdr:rowOff>28575</xdr:rowOff>
    </xdr:from>
    <xdr:to>
      <xdr:col>5</xdr:col>
      <xdr:colOff>142875</xdr:colOff>
      <xdr:row>25</xdr:row>
      <xdr:rowOff>9525</xdr:rowOff>
    </xdr:to>
    <xdr:pic macro="[1]!DesignIconClicked">
      <xdr:nvPicPr>
        <xdr:cNvPr id="3120" name="BExW2Y0W45S531GFG2P4UIMGFRG4" hidden="1">
          <a:extLst>
            <a:ext uri="{FF2B5EF4-FFF2-40B4-BE49-F238E27FC236}">
              <a16:creationId xmlns:a16="http://schemas.microsoft.com/office/drawing/2014/main" xmlns="" id="{00000000-0008-0000-0400-00003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3009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24</xdr:row>
      <xdr:rowOff>28575</xdr:rowOff>
    </xdr:from>
    <xdr:to>
      <xdr:col>5</xdr:col>
      <xdr:colOff>314325</xdr:colOff>
      <xdr:row>25</xdr:row>
      <xdr:rowOff>9525</xdr:rowOff>
    </xdr:to>
    <xdr:pic macro="[1]!DesignIconClicked">
      <xdr:nvPicPr>
        <xdr:cNvPr id="3121" name="BExEVMGHLGEICJ8WR2F8QMAK8MOQ" hidden="1">
          <a:extLst>
            <a:ext uri="{FF2B5EF4-FFF2-40B4-BE49-F238E27FC236}">
              <a16:creationId xmlns:a16="http://schemas.microsoft.com/office/drawing/2014/main" xmlns="" id="{00000000-0008-0000-0400-00003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3009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24</xdr:row>
      <xdr:rowOff>28575</xdr:rowOff>
    </xdr:from>
    <xdr:ext cx="123825" cy="123825"/>
    <xdr:pic macro="[1]!DesignIconClicked">
      <xdr:nvPicPr>
        <xdr:cNvPr id="3122" name="BExW18VRO3YYJYUKZP64P0K2VUVG" hidden="1">
          <a:extLst>
            <a:ext uri="{FF2B5EF4-FFF2-40B4-BE49-F238E27FC236}">
              <a16:creationId xmlns:a16="http://schemas.microsoft.com/office/drawing/2014/main" xmlns="" id="{00000000-0008-0000-0400-00003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3009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25</xdr:row>
      <xdr:rowOff>28575</xdr:rowOff>
    </xdr:from>
    <xdr:to>
      <xdr:col>5</xdr:col>
      <xdr:colOff>142875</xdr:colOff>
      <xdr:row>26</xdr:row>
      <xdr:rowOff>9525</xdr:rowOff>
    </xdr:to>
    <xdr:pic macro="[1]!DesignIconClicked">
      <xdr:nvPicPr>
        <xdr:cNvPr id="3123" name="BExGZGI5S5R45KCZFSLCBJP7YMA9" hidden="1">
          <a:extLst>
            <a:ext uri="{FF2B5EF4-FFF2-40B4-BE49-F238E27FC236}">
              <a16:creationId xmlns:a16="http://schemas.microsoft.com/office/drawing/2014/main" xmlns="" id="{00000000-0008-0000-0400-00003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3152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25</xdr:row>
      <xdr:rowOff>28575</xdr:rowOff>
    </xdr:from>
    <xdr:to>
      <xdr:col>5</xdr:col>
      <xdr:colOff>314325</xdr:colOff>
      <xdr:row>26</xdr:row>
      <xdr:rowOff>9525</xdr:rowOff>
    </xdr:to>
    <xdr:pic macro="[1]!DesignIconClicked">
      <xdr:nvPicPr>
        <xdr:cNvPr id="3124" name="BExRZZ3WB3HNDSA3YLJZAVFLF3HL" hidden="1">
          <a:extLst>
            <a:ext uri="{FF2B5EF4-FFF2-40B4-BE49-F238E27FC236}">
              <a16:creationId xmlns:a16="http://schemas.microsoft.com/office/drawing/2014/main" xmlns="" id="{00000000-0008-0000-0400-00003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3152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25</xdr:row>
      <xdr:rowOff>28575</xdr:rowOff>
    </xdr:from>
    <xdr:ext cx="123825" cy="123825"/>
    <xdr:pic macro="[1]!DesignIconClicked">
      <xdr:nvPicPr>
        <xdr:cNvPr id="3125" name="BExMOSEG137YQHOQYSSQSHG5YH46" hidden="1">
          <a:extLst>
            <a:ext uri="{FF2B5EF4-FFF2-40B4-BE49-F238E27FC236}">
              <a16:creationId xmlns:a16="http://schemas.microsoft.com/office/drawing/2014/main" xmlns="" id="{00000000-0008-0000-0400-00003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3152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26</xdr:row>
      <xdr:rowOff>19050</xdr:rowOff>
    </xdr:from>
    <xdr:to>
      <xdr:col>5</xdr:col>
      <xdr:colOff>142875</xdr:colOff>
      <xdr:row>27</xdr:row>
      <xdr:rowOff>0</xdr:rowOff>
    </xdr:to>
    <xdr:pic macro="[1]!DesignIconClicked">
      <xdr:nvPicPr>
        <xdr:cNvPr id="3126" name="BEx9HTN86LBSCYFYUY5JZ2A0F24K" hidden="1">
          <a:extLst>
            <a:ext uri="{FF2B5EF4-FFF2-40B4-BE49-F238E27FC236}">
              <a16:creationId xmlns:a16="http://schemas.microsoft.com/office/drawing/2014/main" xmlns="" id="{00000000-0008-0000-0400-00003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3286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26</xdr:row>
      <xdr:rowOff>19050</xdr:rowOff>
    </xdr:from>
    <xdr:to>
      <xdr:col>5</xdr:col>
      <xdr:colOff>314325</xdr:colOff>
      <xdr:row>27</xdr:row>
      <xdr:rowOff>0</xdr:rowOff>
    </xdr:to>
    <xdr:pic macro="[1]!DesignIconClicked">
      <xdr:nvPicPr>
        <xdr:cNvPr id="3127" name="BExB33T7Z2C85T2SWCWZE05VGKUX" hidden="1">
          <a:extLst>
            <a:ext uri="{FF2B5EF4-FFF2-40B4-BE49-F238E27FC236}">
              <a16:creationId xmlns:a16="http://schemas.microsoft.com/office/drawing/2014/main" xmlns="" id="{00000000-0008-0000-0400-00003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3286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26</xdr:row>
      <xdr:rowOff>19050</xdr:rowOff>
    </xdr:from>
    <xdr:ext cx="123825" cy="123825"/>
    <xdr:pic macro="[1]!DesignIconClicked">
      <xdr:nvPicPr>
        <xdr:cNvPr id="3128" name="BExOB414H67P2GMM86OZXUMXUY0N" hidden="1">
          <a:extLst>
            <a:ext uri="{FF2B5EF4-FFF2-40B4-BE49-F238E27FC236}">
              <a16:creationId xmlns:a16="http://schemas.microsoft.com/office/drawing/2014/main" xmlns="" id="{00000000-0008-0000-0400-00003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3286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0</xdr:colOff>
      <xdr:row>26</xdr:row>
      <xdr:rowOff>19050</xdr:rowOff>
    </xdr:from>
    <xdr:ext cx="123825" cy="123825"/>
    <xdr:pic macro="[1]!DesignIconClicked">
      <xdr:nvPicPr>
        <xdr:cNvPr id="3129" name="BEx3SW4UFVAXMRG40ZJOQLT2VED0" hidden="1">
          <a:extLst>
            <a:ext uri="{FF2B5EF4-FFF2-40B4-BE49-F238E27FC236}">
              <a16:creationId xmlns:a16="http://schemas.microsoft.com/office/drawing/2014/main" xmlns="" id="{00000000-0008-0000-0400-00003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76425" y="3286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27</xdr:row>
      <xdr:rowOff>19050</xdr:rowOff>
    </xdr:from>
    <xdr:to>
      <xdr:col>5</xdr:col>
      <xdr:colOff>142875</xdr:colOff>
      <xdr:row>28</xdr:row>
      <xdr:rowOff>0</xdr:rowOff>
    </xdr:to>
    <xdr:pic macro="[1]!DesignIconClicked">
      <xdr:nvPicPr>
        <xdr:cNvPr id="3130" name="BEx1MITTG5I0O7A3WINGWM41U3WZ" hidden="1">
          <a:extLst>
            <a:ext uri="{FF2B5EF4-FFF2-40B4-BE49-F238E27FC236}">
              <a16:creationId xmlns:a16="http://schemas.microsoft.com/office/drawing/2014/main" xmlns="" id="{00000000-0008-0000-0400-00003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3429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27</xdr:row>
      <xdr:rowOff>19050</xdr:rowOff>
    </xdr:from>
    <xdr:to>
      <xdr:col>5</xdr:col>
      <xdr:colOff>314325</xdr:colOff>
      <xdr:row>28</xdr:row>
      <xdr:rowOff>0</xdr:rowOff>
    </xdr:to>
    <xdr:pic macro="[1]!DesignIconClicked">
      <xdr:nvPicPr>
        <xdr:cNvPr id="3131" name="BExISOFU7F2872HHSFRPPIDUU3QF" hidden="1">
          <a:extLst>
            <a:ext uri="{FF2B5EF4-FFF2-40B4-BE49-F238E27FC236}">
              <a16:creationId xmlns:a16="http://schemas.microsoft.com/office/drawing/2014/main" xmlns="" id="{00000000-0008-0000-0400-00003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3429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27</xdr:row>
      <xdr:rowOff>19050</xdr:rowOff>
    </xdr:from>
    <xdr:ext cx="123825" cy="123825"/>
    <xdr:pic macro="[1]!DesignIconClicked">
      <xdr:nvPicPr>
        <xdr:cNvPr id="3132" name="BEx5KT5VA9BZASN43MUN3W9869C2" hidden="1">
          <a:extLst>
            <a:ext uri="{FF2B5EF4-FFF2-40B4-BE49-F238E27FC236}">
              <a16:creationId xmlns:a16="http://schemas.microsoft.com/office/drawing/2014/main" xmlns="" id="{00000000-0008-0000-0400-00003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3429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28</xdr:row>
      <xdr:rowOff>28575</xdr:rowOff>
    </xdr:from>
    <xdr:to>
      <xdr:col>5</xdr:col>
      <xdr:colOff>142875</xdr:colOff>
      <xdr:row>29</xdr:row>
      <xdr:rowOff>9525</xdr:rowOff>
    </xdr:to>
    <xdr:pic macro="[1]!DesignIconClicked">
      <xdr:nvPicPr>
        <xdr:cNvPr id="3133" name="BExKJBWTGIAOWC6UP1RI7AZ4GF6L" hidden="1">
          <a:extLst>
            <a:ext uri="{FF2B5EF4-FFF2-40B4-BE49-F238E27FC236}">
              <a16:creationId xmlns:a16="http://schemas.microsoft.com/office/drawing/2014/main" xmlns="" id="{00000000-0008-0000-0400-00003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3581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28</xdr:row>
      <xdr:rowOff>28575</xdr:rowOff>
    </xdr:from>
    <xdr:to>
      <xdr:col>5</xdr:col>
      <xdr:colOff>314325</xdr:colOff>
      <xdr:row>29</xdr:row>
      <xdr:rowOff>9525</xdr:rowOff>
    </xdr:to>
    <xdr:pic macro="[1]!DesignIconClicked">
      <xdr:nvPicPr>
        <xdr:cNvPr id="3134" name="BEx95WH41UYDY86TGWRNJBJREMHO" hidden="1">
          <a:extLst>
            <a:ext uri="{FF2B5EF4-FFF2-40B4-BE49-F238E27FC236}">
              <a16:creationId xmlns:a16="http://schemas.microsoft.com/office/drawing/2014/main" xmlns="" id="{00000000-0008-0000-0400-00003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3581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28</xdr:row>
      <xdr:rowOff>28575</xdr:rowOff>
    </xdr:from>
    <xdr:ext cx="123825" cy="123825"/>
    <xdr:pic macro="[1]!DesignIconClicked">
      <xdr:nvPicPr>
        <xdr:cNvPr id="3135" name="BExQ2JOB7LLXXQ1WH2YV0Y1KX8FZ" hidden="1">
          <a:extLst>
            <a:ext uri="{FF2B5EF4-FFF2-40B4-BE49-F238E27FC236}">
              <a16:creationId xmlns:a16="http://schemas.microsoft.com/office/drawing/2014/main" xmlns="" id="{00000000-0008-0000-0400-00003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3581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6</xdr:col>
      <xdr:colOff>0</xdr:colOff>
      <xdr:row>0</xdr:row>
      <xdr:rowOff>0</xdr:rowOff>
    </xdr:from>
    <xdr:to>
      <xdr:col>15</xdr:col>
      <xdr:colOff>523875</xdr:colOff>
      <xdr:row>1</xdr:row>
      <xdr:rowOff>57150</xdr:rowOff>
    </xdr:to>
    <xdr:sp macro="" textlink="">
      <xdr:nvSpPr>
        <xdr:cNvPr id="3679" name="TextQueryTitle">
          <a:extLst>
            <a:ext uri="{FF2B5EF4-FFF2-40B4-BE49-F238E27FC236}">
              <a16:creationId xmlns:a16="http://schemas.microsoft.com/office/drawing/2014/main" xmlns="" id="{00000000-0008-0000-0400-00005F0E0000}"/>
            </a:ext>
          </a:extLst>
        </xdr:cNvPr>
        <xdr:cNvSpPr txBox="1">
          <a:spLocks noChangeArrowheads="1"/>
        </xdr:cNvSpPr>
      </xdr:nvSpPr>
      <xdr:spPr bwMode="auto">
        <a:xfrm>
          <a:off x="762000" y="0"/>
          <a:ext cx="7315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r>
            <a:rPr lang="en-US" sz="1400" b="1">
              <a:latin typeface="Arial" pitchFamily="34" charset="0"/>
              <a:cs typeface="Arial" pitchFamily="34" charset="0"/>
            </a:rPr>
            <a:t>Estado de Situacion Financiera Det A</a:t>
          </a:r>
        </a:p>
      </xdr:txBody>
    </xdr:sp>
    <xdr:clientData/>
  </xdr:twoCellAnchor>
  <xdr:twoCellAnchor editAs="absolute">
    <xdr:from>
      <xdr:col>0</xdr:col>
      <xdr:colOff>161925</xdr:colOff>
      <xdr:row>2</xdr:row>
      <xdr:rowOff>38100</xdr:rowOff>
    </xdr:from>
    <xdr:to>
      <xdr:col>5</xdr:col>
      <xdr:colOff>333375</xdr:colOff>
      <xdr:row>2</xdr:row>
      <xdr:rowOff>190500</xdr:rowOff>
    </xdr:to>
    <xdr:pic macro="[0]!Sheet3.Table_click">
      <xdr:nvPicPr>
        <xdr:cNvPr id="3693" name="TableA" descr="Table">
          <a:extLst>
            <a:ext uri="{FF2B5EF4-FFF2-40B4-BE49-F238E27FC236}">
              <a16:creationId xmlns:a16="http://schemas.microsoft.com/office/drawing/2014/main" xmlns="" id="{00000000-0008-0000-0400-00006D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61925" y="771525"/>
          <a:ext cx="428625" cy="152400"/>
        </a:xfrm>
        <a:prstGeom prst="rect">
          <a:avLst/>
        </a:prstGeom>
        <a:noFill/>
      </xdr:spPr>
    </xdr:pic>
    <xdr:clientData/>
  </xdr:twoCellAnchor>
  <xdr:twoCellAnchor editAs="absolute">
    <xdr:from>
      <xdr:col>6</xdr:col>
      <xdr:colOff>9525</xdr:colOff>
      <xdr:row>2</xdr:row>
      <xdr:rowOff>38100</xdr:rowOff>
    </xdr:from>
    <xdr:to>
      <xdr:col>6</xdr:col>
      <xdr:colOff>466725</xdr:colOff>
      <xdr:row>2</xdr:row>
      <xdr:rowOff>190500</xdr:rowOff>
    </xdr:to>
    <xdr:pic macro="[0]!Sheet3.filterA_click">
      <xdr:nvPicPr>
        <xdr:cNvPr id="3694" name="FilterA" descr="Filter_pressed" hidden="1">
          <a:extLst>
            <a:ext uri="{FF2B5EF4-FFF2-40B4-BE49-F238E27FC236}">
              <a16:creationId xmlns:a16="http://schemas.microsoft.com/office/drawing/2014/main" xmlns="" id="{00000000-0008-0000-0400-00006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71525" y="771525"/>
          <a:ext cx="457200" cy="152400"/>
        </a:xfrm>
        <a:prstGeom prst="rect">
          <a:avLst/>
        </a:prstGeom>
        <a:noFill/>
      </xdr:spPr>
    </xdr:pic>
    <xdr:clientData/>
  </xdr:twoCellAnchor>
  <xdr:twoCellAnchor editAs="absolute">
    <xdr:from>
      <xdr:col>6</xdr:col>
      <xdr:colOff>9525</xdr:colOff>
      <xdr:row>2</xdr:row>
      <xdr:rowOff>38100</xdr:rowOff>
    </xdr:from>
    <xdr:to>
      <xdr:col>6</xdr:col>
      <xdr:colOff>466725</xdr:colOff>
      <xdr:row>2</xdr:row>
      <xdr:rowOff>190500</xdr:rowOff>
    </xdr:to>
    <xdr:pic macro="[0]!Sheet3.filter_click">
      <xdr:nvPicPr>
        <xdr:cNvPr id="3695" name="Filter" descr="Filter">
          <a:extLst>
            <a:ext uri="{FF2B5EF4-FFF2-40B4-BE49-F238E27FC236}">
              <a16:creationId xmlns:a16="http://schemas.microsoft.com/office/drawing/2014/main" xmlns="" id="{00000000-0008-0000-0400-00006F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71525" y="771525"/>
          <a:ext cx="457200" cy="152400"/>
        </a:xfrm>
        <a:prstGeom prst="rect">
          <a:avLst/>
        </a:prstGeom>
        <a:noFill/>
      </xdr:spPr>
    </xdr:pic>
    <xdr:clientData/>
  </xdr:twoCellAnchor>
  <xdr:twoCellAnchor editAs="absolute">
    <xdr:from>
      <xdr:col>6</xdr:col>
      <xdr:colOff>657225</xdr:colOff>
      <xdr:row>2</xdr:row>
      <xdr:rowOff>38100</xdr:rowOff>
    </xdr:from>
    <xdr:to>
      <xdr:col>7</xdr:col>
      <xdr:colOff>104775</xdr:colOff>
      <xdr:row>2</xdr:row>
      <xdr:rowOff>190500</xdr:rowOff>
    </xdr:to>
    <xdr:pic macro="[0]!Sheet3.Info_click">
      <xdr:nvPicPr>
        <xdr:cNvPr id="3696" name="Info" descr="Information">
          <a:extLst>
            <a:ext uri="{FF2B5EF4-FFF2-40B4-BE49-F238E27FC236}">
              <a16:creationId xmlns:a16="http://schemas.microsoft.com/office/drawing/2014/main" xmlns="" id="{00000000-0008-0000-0400-000070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419225" y="771525"/>
          <a:ext cx="695325" cy="152400"/>
        </a:xfrm>
        <a:prstGeom prst="rect">
          <a:avLst/>
        </a:prstGeom>
        <a:noFill/>
      </xdr:spPr>
    </xdr:pic>
    <xdr:clientData/>
  </xdr:twoCellAnchor>
  <xdr:twoCellAnchor editAs="absolute">
    <xdr:from>
      <xdr:col>6</xdr:col>
      <xdr:colOff>657225</xdr:colOff>
      <xdr:row>2</xdr:row>
      <xdr:rowOff>38100</xdr:rowOff>
    </xdr:from>
    <xdr:to>
      <xdr:col>7</xdr:col>
      <xdr:colOff>104775</xdr:colOff>
      <xdr:row>2</xdr:row>
      <xdr:rowOff>190500</xdr:rowOff>
    </xdr:to>
    <xdr:pic macro="[0]!Sheet3.InfoA_click">
      <xdr:nvPicPr>
        <xdr:cNvPr id="3697" name="InfoA" descr="Information_pressed" hidden="1">
          <a:extLst>
            <a:ext uri="{FF2B5EF4-FFF2-40B4-BE49-F238E27FC236}">
              <a16:creationId xmlns:a16="http://schemas.microsoft.com/office/drawing/2014/main" xmlns="" id="{00000000-0008-0000-0400-000071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419225" y="771525"/>
          <a:ext cx="695325" cy="152400"/>
        </a:xfrm>
        <a:prstGeom prst="rect">
          <a:avLst/>
        </a:prstGeom>
        <a:noFill/>
      </xdr:spPr>
    </xdr:pic>
    <xdr:clientData/>
  </xdr:twoCellAnchor>
  <xdr:absoluteAnchor>
    <xdr:pos x="762000" y="1104900"/>
    <xdr:ext cx="2482850" cy="0"/>
    <xdr:pic macro="[1]!DesignIconClicked">
      <xdr:nvPicPr>
        <xdr:cNvPr id="3139" name="BExF2ZE1WFB5OMY0KIM1UK4EFABT" descr="IM62NESFL5GUR8SDHEC31H4ZG" hidden="1">
          <a:extLst>
            <a:ext uri="{FF2B5EF4-FFF2-40B4-BE49-F238E27FC236}">
              <a16:creationId xmlns:a16="http://schemas.microsoft.com/office/drawing/2014/main" xmlns="" id="{00000000-0008-0000-0400-000043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twoCellAnchor editAs="absolute">
    <xdr:from>
      <xdr:col>7</xdr:col>
      <xdr:colOff>0</xdr:colOff>
      <xdr:row>1</xdr:row>
      <xdr:rowOff>0</xdr:rowOff>
    </xdr:from>
    <xdr:to>
      <xdr:col>8</xdr:col>
      <xdr:colOff>1235075</xdr:colOff>
      <xdr:row>1</xdr:row>
      <xdr:rowOff>415925</xdr:rowOff>
    </xdr:to>
    <xdr:pic macro="[1]!DesignIconClicked">
      <xdr:nvPicPr>
        <xdr:cNvPr id="3702" name="BEx9GANEK0G57YR83WFPDS9YB14A" descr="infofield_prev" hidden="1">
          <a:extLst>
            <a:ext uri="{FF2B5EF4-FFF2-40B4-BE49-F238E27FC236}">
              <a16:creationId xmlns:a16="http://schemas.microsoft.com/office/drawing/2014/main" xmlns="" id="{00000000-0008-0000-0400-0000760E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009775" y="304800"/>
          <a:ext cx="2482850" cy="41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absoluteAnchor>
    <xdr:pos x="4505325" y="1104900"/>
    <xdr:ext cx="2482850" cy="0"/>
    <xdr:pic macro="[1]!DesignIconClicked">
      <xdr:nvPicPr>
        <xdr:cNvPr id="3144" name="BEx96BRCVMI70DD5P5I8N9VM1E8F" descr="II7V7G6KK5GUXTB1GKQ46E3SI" hidden="1">
          <a:extLst>
            <a:ext uri="{FF2B5EF4-FFF2-40B4-BE49-F238E27FC236}">
              <a16:creationId xmlns:a16="http://schemas.microsoft.com/office/drawing/2014/main" xmlns="" id="{00000000-0008-0000-0400-000048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05325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505325" y="1104900"/>
    <xdr:ext cx="2482850" cy="0"/>
    <xdr:pic macro="[1]!DesignIconClicked">
      <xdr:nvPicPr>
        <xdr:cNvPr id="3146" name="BExMK6ILYFD03YJ8GRQ69P4ZGBDV" descr="D9JD8IXGL045RRU8WF3EE1T9T" hidden="1">
          <a:extLst>
            <a:ext uri="{FF2B5EF4-FFF2-40B4-BE49-F238E27FC236}">
              <a16:creationId xmlns:a16="http://schemas.microsoft.com/office/drawing/2014/main" xmlns="" id="{00000000-0008-0000-0400-00004A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05325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2482850" cy="0"/>
    <xdr:pic macro="[1]!DesignIconClicked">
      <xdr:nvPicPr>
        <xdr:cNvPr id="3141" name="BEx3RHSDGTIITUZKE65H7Z6TB7NV" descr="UAKIFK1OABFYOWZULN3UDJ77U" hidden="1">
          <a:extLst>
            <a:ext uri="{FF2B5EF4-FFF2-40B4-BE49-F238E27FC236}">
              <a16:creationId xmlns:a16="http://schemas.microsoft.com/office/drawing/2014/main" xmlns="" id="{00000000-0008-0000-0400-000045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2482850" cy="0"/>
    <xdr:pic macro="[1]!DesignIconClicked">
      <xdr:nvPicPr>
        <xdr:cNvPr id="3138" name="BExMO02VZ2XZHD7RBQGE7JFWSK24" descr="KLNOFVE32PLDSKU376NZJUH10" hidden="1">
          <a:extLst>
            <a:ext uri="{FF2B5EF4-FFF2-40B4-BE49-F238E27FC236}">
              <a16:creationId xmlns:a16="http://schemas.microsoft.com/office/drawing/2014/main" xmlns="" id="{00000000-0008-0000-0400-000042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505325" y="1104900"/>
    <xdr:ext cx="2482850" cy="0"/>
    <xdr:pic macro="[1]!DesignIconClicked">
      <xdr:nvPicPr>
        <xdr:cNvPr id="3148" name="BExQINQTP54T1UU6485615NGYM2W" descr="U9C5Q5POTC0F2WZQJR1TNXX3H" hidden="1">
          <a:extLst>
            <a:ext uri="{FF2B5EF4-FFF2-40B4-BE49-F238E27FC236}">
              <a16:creationId xmlns:a16="http://schemas.microsoft.com/office/drawing/2014/main" xmlns="" id="{00000000-0008-0000-0400-00004C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05325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505325" y="1104900"/>
    <xdr:ext cx="2482850" cy="0"/>
    <xdr:pic macro="[1]!DesignIconClicked">
      <xdr:nvPicPr>
        <xdr:cNvPr id="3143" name="BEx3JZWJGOQ6W9U935MH1RWKCMCJ" descr="7BACE7SV6XUZ39F0Q4VEJFNKD" hidden="1">
          <a:extLst>
            <a:ext uri="{FF2B5EF4-FFF2-40B4-BE49-F238E27FC236}">
              <a16:creationId xmlns:a16="http://schemas.microsoft.com/office/drawing/2014/main" xmlns="" id="{00000000-0008-0000-0400-000047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05325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2482850" cy="0"/>
    <xdr:pic macro="[1]!DesignIconClicked">
      <xdr:nvPicPr>
        <xdr:cNvPr id="3140" name="BExIKSX4VTGG4J0VVDA899FHTCCN" descr="EUWDSMO6FSWMZUU0YEN363BUW" hidden="1">
          <a:extLst>
            <a:ext uri="{FF2B5EF4-FFF2-40B4-BE49-F238E27FC236}">
              <a16:creationId xmlns:a16="http://schemas.microsoft.com/office/drawing/2014/main" xmlns="" id="{00000000-0008-0000-0400-000044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twoCellAnchor editAs="absolute">
    <xdr:from>
      <xdr:col>10</xdr:col>
      <xdr:colOff>0</xdr:colOff>
      <xdr:row>1</xdr:row>
      <xdr:rowOff>0</xdr:rowOff>
    </xdr:from>
    <xdr:to>
      <xdr:col>11</xdr:col>
      <xdr:colOff>520700</xdr:colOff>
      <xdr:row>1</xdr:row>
      <xdr:rowOff>415925</xdr:rowOff>
    </xdr:to>
    <xdr:pic macro="[1]!DesignIconClicked">
      <xdr:nvPicPr>
        <xdr:cNvPr id="3703" name="BEx1NR19G6IDKEZJ4H4HCCFEYVXP" descr="infofield_prev" hidden="1">
          <a:extLst>
            <a:ext uri="{FF2B5EF4-FFF2-40B4-BE49-F238E27FC236}">
              <a16:creationId xmlns:a16="http://schemas.microsoft.com/office/drawing/2014/main" xmlns="" id="{00000000-0008-0000-0400-0000770E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753100" y="304800"/>
          <a:ext cx="1768475" cy="41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absoluteAnchor>
    <xdr:pos x="4505325" y="1104900"/>
    <xdr:ext cx="2482850" cy="0"/>
    <xdr:pic macro="[1]!DesignIconClicked">
      <xdr:nvPicPr>
        <xdr:cNvPr id="3145" name="BExIZZKMG5OCIEWXIPT0QCMAEKEY" descr="UBK0YYB5GXDQ5YROCMYNW3J7V" hidden="1">
          <a:extLst>
            <a:ext uri="{FF2B5EF4-FFF2-40B4-BE49-F238E27FC236}">
              <a16:creationId xmlns:a16="http://schemas.microsoft.com/office/drawing/2014/main" xmlns="" id="{00000000-0008-0000-0400-000049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05325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2482850" cy="0"/>
    <xdr:pic macro="[1]!DesignIconClicked">
      <xdr:nvPicPr>
        <xdr:cNvPr id="3142" name="BExO8BS2K16MK30YFE3V0SQSMGGE" descr="9ET5KJ81U88JAIZK3AYDQGFHN" hidden="1">
          <a:extLst>
            <a:ext uri="{FF2B5EF4-FFF2-40B4-BE49-F238E27FC236}">
              <a16:creationId xmlns:a16="http://schemas.microsoft.com/office/drawing/2014/main" xmlns="" id="{00000000-0008-0000-0400-000046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257175" y="1552575"/>
    <xdr:ext cx="0" cy="1416050"/>
    <xdr:pic macro="[1]!DesignIconClicked">
      <xdr:nvPicPr>
        <xdr:cNvPr id="3088" name="BExKQ9K9G4PBVY0QQ7TL063HFGUC" descr="VT5KQGOW8GHSL47AL7CGBIQAW" hidden="1">
          <a:extLst>
            <a:ext uri="{FF2B5EF4-FFF2-40B4-BE49-F238E27FC236}">
              <a16:creationId xmlns:a16="http://schemas.microsoft.com/office/drawing/2014/main" xmlns="" id="{00000000-0008-0000-0400-000010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257175" y="1552575"/>
          <a:ext cx="0" cy="14160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2482850" cy="0"/>
    <xdr:pic macro="[1]!DesignIconClicked">
      <xdr:nvPicPr>
        <xdr:cNvPr id="3137" name="BEx9H4BM8OVYOUPNUE5RBQ84THA8" descr="Q3HZT8DQIXDBA14E2M4L6IARA" hidden="1">
          <a:extLst>
            <a:ext uri="{FF2B5EF4-FFF2-40B4-BE49-F238E27FC236}">
              <a16:creationId xmlns:a16="http://schemas.microsoft.com/office/drawing/2014/main" xmlns="" id="{00000000-0008-0000-0400-000041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505325" y="1104900"/>
    <xdr:ext cx="2482850" cy="0"/>
    <xdr:pic macro="[1]!DesignIconClicked">
      <xdr:nvPicPr>
        <xdr:cNvPr id="3147" name="BExIN3HM1UFJ0DWNE5305EREAX8R" descr="7KYLBRZVIEDI5VUBOIH9D94KU" hidden="1">
          <a:extLst>
            <a:ext uri="{FF2B5EF4-FFF2-40B4-BE49-F238E27FC236}">
              <a16:creationId xmlns:a16="http://schemas.microsoft.com/office/drawing/2014/main" xmlns="" id="{00000000-0008-0000-0400-00004B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05325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Common%20Files/SAP%20Shared/BW/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</sheetNames>
    <definedNames>
      <definedName name="DesignIconClicked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D15"/>
  <sheetViews>
    <sheetView workbookViewId="0"/>
  </sheetViews>
  <sheetFormatPr baseColWidth="10" defaultColWidth="9.33203125" defaultRowHeight="11.25" x14ac:dyDescent="0.2"/>
  <cols>
    <col min="3" max="4" width="9.33203125" customWidth="1"/>
    <col min="5" max="5" width="0" hidden="1" customWidth="1"/>
  </cols>
  <sheetData>
    <row r="1" spans="1:4" x14ac:dyDescent="0.2">
      <c r="A1">
        <v>7</v>
      </c>
    </row>
    <row r="14" spans="1:4" ht="12.75" x14ac:dyDescent="0.2">
      <c r="C14" s="16" t="s">
        <v>4</v>
      </c>
      <c r="D14" s="16"/>
    </row>
    <row r="15" spans="1:4" x14ac:dyDescent="0.2">
      <c r="C15" s="10"/>
      <c r="D15" s="10"/>
    </row>
  </sheetData>
  <phoneticPr fontId="4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S67"/>
  <sheetViews>
    <sheetView showGridLines="0" workbookViewId="0">
      <selection activeCell="G23" sqref="G23"/>
    </sheetView>
  </sheetViews>
  <sheetFormatPr baseColWidth="10" defaultColWidth="9.33203125" defaultRowHeight="11.25" x14ac:dyDescent="0.2"/>
  <cols>
    <col min="1" max="1" width="3.1640625" customWidth="1"/>
    <col min="2" max="2" width="1.33203125" customWidth="1"/>
    <col min="3" max="3" width="19" hidden="1" customWidth="1"/>
    <col min="4" max="4" width="15.33203125" hidden="1" customWidth="1"/>
    <col min="5" max="5" width="8.83203125" hidden="1" customWidth="1"/>
    <col min="6" max="6" width="8.83203125" customWidth="1"/>
    <col min="7" max="7" width="55.83203125" bestFit="1" customWidth="1"/>
    <col min="8" max="8" width="23" bestFit="1" customWidth="1"/>
    <col min="9" max="9" width="24.33203125" bestFit="1" customWidth="1"/>
    <col min="10" max="10" width="21.6640625" bestFit="1" customWidth="1"/>
    <col min="11" max="11" width="22.33203125" customWidth="1"/>
    <col min="12" max="12" width="21.6640625" bestFit="1" customWidth="1"/>
    <col min="13" max="32" width="9.33203125" customWidth="1"/>
    <col min="33" max="33" width="15.5" bestFit="1" customWidth="1"/>
  </cols>
  <sheetData>
    <row r="1" spans="1:19" ht="24" customHeight="1" x14ac:dyDescent="0.2">
      <c r="E1" s="11"/>
      <c r="F1" s="18" t="s">
        <v>6</v>
      </c>
    </row>
    <row r="2" spans="1:19" s="6" customFormat="1" ht="33.75" customHeight="1" x14ac:dyDescent="0.2">
      <c r="D2" s="7"/>
      <c r="E2" s="7"/>
      <c r="F2" s="7"/>
      <c r="G2" s="7"/>
      <c r="H2" s="15" t="s">
        <v>9</v>
      </c>
      <c r="I2" s="17" t="s">
        <v>10</v>
      </c>
      <c r="J2" s="7"/>
      <c r="K2" s="15" t="s">
        <v>28</v>
      </c>
      <c r="L2" s="17" t="s">
        <v>265</v>
      </c>
      <c r="M2" s="7"/>
      <c r="N2" s="7"/>
      <c r="O2" s="7"/>
      <c r="P2" s="7"/>
      <c r="Q2" s="7"/>
      <c r="R2" s="7"/>
      <c r="S2" s="7"/>
    </row>
    <row r="3" spans="1:19" s="6" customFormat="1" ht="18" customHeight="1" x14ac:dyDescent="0.2">
      <c r="A3" s="8"/>
    </row>
    <row r="5" spans="1:19" ht="12.75" hidden="1" x14ac:dyDescent="0.2">
      <c r="G5" s="9" t="s">
        <v>1</v>
      </c>
      <c r="H5" s="4"/>
      <c r="I5" s="4"/>
      <c r="J5" s="4"/>
      <c r="K5" s="5"/>
    </row>
    <row r="6" spans="1:19" hidden="1" x14ac:dyDescent="0.2">
      <c r="C6" s="2"/>
      <c r="D6" s="2"/>
      <c r="E6" s="1"/>
      <c r="F6" s="1"/>
      <c r="G6" s="34" t="s">
        <v>9</v>
      </c>
      <c r="H6" s="35" t="s">
        <v>10</v>
      </c>
      <c r="I6" s="12"/>
      <c r="J6" s="36" t="s">
        <v>18</v>
      </c>
      <c r="K6" s="37" t="s">
        <v>271</v>
      </c>
    </row>
    <row r="7" spans="1:19" hidden="1" x14ac:dyDescent="0.2">
      <c r="C7" s="2"/>
      <c r="D7" s="2"/>
      <c r="E7" s="1"/>
      <c r="F7" s="1"/>
      <c r="G7" s="32" t="s">
        <v>15</v>
      </c>
      <c r="H7" s="33" t="s">
        <v>268</v>
      </c>
      <c r="I7" s="13"/>
      <c r="J7" s="30" t="s">
        <v>11</v>
      </c>
      <c r="K7" s="31" t="s">
        <v>267</v>
      </c>
    </row>
    <row r="8" spans="1:19" hidden="1" x14ac:dyDescent="0.2">
      <c r="C8" s="2"/>
      <c r="D8" s="2"/>
      <c r="E8" s="1"/>
      <c r="F8" s="1"/>
      <c r="G8" s="32" t="s">
        <v>8</v>
      </c>
      <c r="H8" s="33" t="s">
        <v>261</v>
      </c>
      <c r="I8" s="13"/>
      <c r="J8" s="30" t="s">
        <v>29</v>
      </c>
      <c r="K8" s="31" t="s">
        <v>270</v>
      </c>
    </row>
    <row r="9" spans="1:19" hidden="1" x14ac:dyDescent="0.2">
      <c r="C9" s="2"/>
      <c r="D9" s="2"/>
      <c r="E9" s="1"/>
      <c r="F9" s="1"/>
      <c r="G9" s="32" t="s">
        <v>16</v>
      </c>
      <c r="H9" s="33" t="s">
        <v>17</v>
      </c>
      <c r="I9" s="13"/>
      <c r="J9" s="30" t="s">
        <v>28</v>
      </c>
      <c r="K9" s="31" t="s">
        <v>265</v>
      </c>
    </row>
    <row r="10" spans="1:19" hidden="1" x14ac:dyDescent="0.2">
      <c r="C10" s="2"/>
      <c r="E10" s="1"/>
      <c r="F10" s="1"/>
      <c r="G10" s="32" t="s">
        <v>13</v>
      </c>
      <c r="H10" s="33" t="s">
        <v>14</v>
      </c>
      <c r="I10" s="13"/>
      <c r="J10" s="30" t="s">
        <v>7</v>
      </c>
      <c r="K10" s="31" t="s">
        <v>272</v>
      </c>
    </row>
    <row r="11" spans="1:19" hidden="1" x14ac:dyDescent="0.2">
      <c r="D11" s="2"/>
      <c r="E11" s="1"/>
      <c r="F11" s="1"/>
      <c r="G11" s="28" t="s">
        <v>5</v>
      </c>
      <c r="H11" s="29" t="s">
        <v>6</v>
      </c>
      <c r="I11" s="14"/>
      <c r="J11" s="38" t="s">
        <v>7</v>
      </c>
      <c r="K11" s="39" t="s">
        <v>269</v>
      </c>
    </row>
    <row r="14" spans="1:19" ht="12.75" x14ac:dyDescent="0.2">
      <c r="C14" s="16" t="s">
        <v>4</v>
      </c>
      <c r="D14" s="16"/>
      <c r="G14" s="16" t="s">
        <v>2</v>
      </c>
      <c r="H14" s="16"/>
      <c r="I14" s="16"/>
      <c r="J14" s="16"/>
      <c r="K14" s="16"/>
      <c r="L14" s="16"/>
    </row>
    <row r="15" spans="1:19" x14ac:dyDescent="0.2">
      <c r="C15" s="25" t="s">
        <v>19</v>
      </c>
      <c r="D15" s="25" t="s">
        <v>20</v>
      </c>
      <c r="G15" s="19" t="s">
        <v>20</v>
      </c>
      <c r="H15" s="20" t="s">
        <v>30</v>
      </c>
      <c r="I15" s="20" t="s">
        <v>31</v>
      </c>
      <c r="J15" s="20" t="s">
        <v>32</v>
      </c>
      <c r="K15" s="20" t="s">
        <v>33</v>
      </c>
      <c r="L15" s="20" t="s">
        <v>34</v>
      </c>
    </row>
    <row r="16" spans="1:19" x14ac:dyDescent="0.2">
      <c r="C16" s="26" t="s">
        <v>21</v>
      </c>
      <c r="D16" s="26" t="s">
        <v>20</v>
      </c>
      <c r="G16" s="20" t="s">
        <v>35</v>
      </c>
      <c r="H16" s="22">
        <v>0</v>
      </c>
      <c r="I16" s="22">
        <v>0</v>
      </c>
      <c r="J16" s="23">
        <v>0</v>
      </c>
      <c r="K16" s="23">
        <v>0</v>
      </c>
      <c r="L16" s="23">
        <v>0</v>
      </c>
    </row>
    <row r="17" spans="3:12" x14ac:dyDescent="0.2">
      <c r="C17" s="26" t="s">
        <v>22</v>
      </c>
      <c r="D17" s="26" t="s">
        <v>20</v>
      </c>
      <c r="G17" s="20" t="s">
        <v>36</v>
      </c>
      <c r="H17" s="22">
        <v>0</v>
      </c>
      <c r="I17" s="22">
        <v>0</v>
      </c>
      <c r="J17" s="23">
        <v>0</v>
      </c>
      <c r="K17" s="23">
        <v>0</v>
      </c>
      <c r="L17" s="23">
        <v>0</v>
      </c>
    </row>
    <row r="18" spans="3:12" x14ac:dyDescent="0.2">
      <c r="C18" s="26" t="s">
        <v>263</v>
      </c>
      <c r="D18" s="26" t="s">
        <v>20</v>
      </c>
      <c r="G18" s="20" t="s">
        <v>37</v>
      </c>
      <c r="H18" s="22">
        <v>0</v>
      </c>
      <c r="I18" s="22">
        <v>0</v>
      </c>
      <c r="J18" s="24">
        <v>2900088368.5999999</v>
      </c>
      <c r="K18" s="24">
        <v>2487939016.2600002</v>
      </c>
      <c r="L18" s="24">
        <v>1708866552.23</v>
      </c>
    </row>
    <row r="19" spans="3:12" x14ac:dyDescent="0.2">
      <c r="C19" s="26" t="s">
        <v>23</v>
      </c>
      <c r="D19" s="26" t="s">
        <v>20</v>
      </c>
      <c r="G19" s="20" t="s">
        <v>38</v>
      </c>
      <c r="H19" s="22">
        <v>0</v>
      </c>
      <c r="I19" s="22">
        <v>0</v>
      </c>
      <c r="J19" s="24">
        <v>690470325.17999995</v>
      </c>
      <c r="K19" s="24">
        <v>702555011.83000004</v>
      </c>
      <c r="L19" s="24">
        <v>757690730.27999997</v>
      </c>
    </row>
    <row r="20" spans="3:12" x14ac:dyDescent="0.2">
      <c r="C20" s="26" t="s">
        <v>24</v>
      </c>
      <c r="D20" s="26" t="s">
        <v>20</v>
      </c>
      <c r="G20" s="20" t="s">
        <v>39</v>
      </c>
      <c r="H20" s="22">
        <v>0</v>
      </c>
      <c r="I20" s="22">
        <v>0</v>
      </c>
      <c r="J20" s="24">
        <v>45496807.060000002</v>
      </c>
      <c r="K20" s="24">
        <v>380344488.18000001</v>
      </c>
      <c r="L20" s="24">
        <v>-393414992.76999998</v>
      </c>
    </row>
    <row r="21" spans="3:12" x14ac:dyDescent="0.2">
      <c r="C21" s="26" t="s">
        <v>25</v>
      </c>
      <c r="D21" s="26" t="s">
        <v>20</v>
      </c>
      <c r="G21" s="20" t="s">
        <v>40</v>
      </c>
      <c r="H21" s="22">
        <v>0</v>
      </c>
      <c r="I21" s="22">
        <v>0</v>
      </c>
      <c r="J21" s="21"/>
      <c r="K21" s="21"/>
      <c r="L21" s="21"/>
    </row>
    <row r="22" spans="3:12" x14ac:dyDescent="0.2">
      <c r="C22" s="26" t="s">
        <v>16</v>
      </c>
      <c r="D22" s="26" t="s">
        <v>20</v>
      </c>
      <c r="G22" s="20" t="s">
        <v>41</v>
      </c>
      <c r="H22" s="22">
        <v>0</v>
      </c>
      <c r="I22" s="22">
        <v>0</v>
      </c>
      <c r="J22" s="24">
        <v>667807808.69000006</v>
      </c>
      <c r="K22" s="24">
        <v>71220659.870000005</v>
      </c>
      <c r="L22" s="24">
        <v>558387198.69000006</v>
      </c>
    </row>
    <row r="23" spans="3:12" x14ac:dyDescent="0.2">
      <c r="C23" s="26" t="s">
        <v>26</v>
      </c>
      <c r="D23" s="26" t="s">
        <v>20</v>
      </c>
      <c r="G23" s="20" t="s">
        <v>42</v>
      </c>
      <c r="H23" s="22">
        <v>0</v>
      </c>
      <c r="I23" s="22">
        <v>0</v>
      </c>
      <c r="J23" s="24">
        <v>1496284421.6700001</v>
      </c>
      <c r="K23" s="24">
        <v>1333789850.3800001</v>
      </c>
      <c r="L23" s="24">
        <v>786174610.02999997</v>
      </c>
    </row>
    <row r="24" spans="3:12" x14ac:dyDescent="0.2">
      <c r="C24" s="27" t="s">
        <v>27</v>
      </c>
      <c r="D24" s="27" t="s">
        <v>20</v>
      </c>
      <c r="G24" s="20" t="s">
        <v>43</v>
      </c>
      <c r="H24" s="22">
        <v>0</v>
      </c>
      <c r="I24" s="22">
        <v>0</v>
      </c>
      <c r="J24" s="21"/>
      <c r="K24" s="21"/>
      <c r="L24" s="21"/>
    </row>
    <row r="25" spans="3:12" x14ac:dyDescent="0.2">
      <c r="G25" s="20" t="s">
        <v>44</v>
      </c>
      <c r="H25" s="22">
        <v>0</v>
      </c>
      <c r="I25" s="22">
        <v>0</v>
      </c>
      <c r="J25" s="24">
        <v>29006</v>
      </c>
      <c r="K25" s="24">
        <v>29006</v>
      </c>
      <c r="L25" s="24">
        <v>29006</v>
      </c>
    </row>
    <row r="26" spans="3:12" x14ac:dyDescent="0.2">
      <c r="G26" s="20" t="s">
        <v>45</v>
      </c>
      <c r="H26" s="22">
        <v>0</v>
      </c>
      <c r="I26" s="22">
        <v>0</v>
      </c>
      <c r="J26" s="24">
        <v>3727189316.6300001</v>
      </c>
      <c r="K26" s="24">
        <v>2993813274.4400001</v>
      </c>
      <c r="L26" s="24">
        <v>4034368992.3699999</v>
      </c>
    </row>
    <row r="27" spans="3:12" x14ac:dyDescent="0.2">
      <c r="G27" s="20" t="s">
        <v>46</v>
      </c>
      <c r="H27" s="22">
        <v>0</v>
      </c>
      <c r="I27" s="22">
        <v>0</v>
      </c>
      <c r="J27" s="23">
        <v>0</v>
      </c>
      <c r="K27" s="23">
        <v>0</v>
      </c>
      <c r="L27" s="23">
        <v>0</v>
      </c>
    </row>
    <row r="28" spans="3:12" x14ac:dyDescent="0.2">
      <c r="G28" s="20" t="s">
        <v>47</v>
      </c>
      <c r="H28" s="22">
        <v>0</v>
      </c>
      <c r="I28" s="22">
        <v>0</v>
      </c>
      <c r="J28" s="24">
        <v>41342.97</v>
      </c>
      <c r="K28" s="24">
        <v>39501.97</v>
      </c>
      <c r="L28" s="24">
        <v>41342.97</v>
      </c>
    </row>
    <row r="29" spans="3:12" x14ac:dyDescent="0.2">
      <c r="G29" s="20" t="s">
        <v>48</v>
      </c>
      <c r="H29" s="22">
        <v>0</v>
      </c>
      <c r="I29" s="22">
        <v>0</v>
      </c>
      <c r="J29" s="24">
        <v>3002052671.5300002</v>
      </c>
      <c r="K29" s="24">
        <v>2234374844.5999999</v>
      </c>
      <c r="L29" s="24">
        <v>3298240330.4000001</v>
      </c>
    </row>
    <row r="30" spans="3:12" x14ac:dyDescent="0.2">
      <c r="G30" s="20" t="s">
        <v>49</v>
      </c>
      <c r="H30" s="22">
        <v>0</v>
      </c>
      <c r="I30" s="22">
        <v>0</v>
      </c>
      <c r="J30" s="24">
        <v>7217.55</v>
      </c>
      <c r="K30" s="24">
        <v>7313.43</v>
      </c>
      <c r="L30" s="24">
        <v>7217.55</v>
      </c>
    </row>
    <row r="31" spans="3:12" x14ac:dyDescent="0.2">
      <c r="G31" s="20" t="s">
        <v>50</v>
      </c>
      <c r="H31" s="22">
        <v>0</v>
      </c>
      <c r="I31" s="22">
        <v>0</v>
      </c>
      <c r="J31" s="24">
        <v>56818870.340000004</v>
      </c>
      <c r="K31" s="24">
        <v>47675365.649999999</v>
      </c>
      <c r="L31" s="24">
        <v>56551664.859999999</v>
      </c>
    </row>
    <row r="32" spans="3:12" x14ac:dyDescent="0.2">
      <c r="G32" s="20" t="s">
        <v>51</v>
      </c>
      <c r="H32" s="22">
        <v>0</v>
      </c>
      <c r="I32" s="22">
        <v>0</v>
      </c>
      <c r="J32" s="24">
        <v>27022205.039999999</v>
      </c>
      <c r="K32" s="24">
        <v>32489913.879999999</v>
      </c>
      <c r="L32" s="24">
        <v>37990558.259999998</v>
      </c>
    </row>
    <row r="33" spans="7:12" x14ac:dyDescent="0.2">
      <c r="G33" s="20" t="s">
        <v>52</v>
      </c>
      <c r="H33" s="22">
        <v>0</v>
      </c>
      <c r="I33" s="22">
        <v>0</v>
      </c>
      <c r="J33" s="24">
        <v>641247009.20000005</v>
      </c>
      <c r="K33" s="24">
        <v>679226334.90999997</v>
      </c>
      <c r="L33" s="24">
        <v>641537878.33000004</v>
      </c>
    </row>
    <row r="34" spans="7:12" x14ac:dyDescent="0.2">
      <c r="G34" s="20" t="s">
        <v>53</v>
      </c>
      <c r="H34" s="22">
        <v>0</v>
      </c>
      <c r="I34" s="22">
        <v>0</v>
      </c>
      <c r="J34" s="24">
        <v>1093610590.1099999</v>
      </c>
      <c r="K34" s="24">
        <v>296226142.85000002</v>
      </c>
      <c r="L34" s="24">
        <v>1008059258.48</v>
      </c>
    </row>
    <row r="35" spans="7:12" x14ac:dyDescent="0.2">
      <c r="G35" s="20" t="s">
        <v>54</v>
      </c>
      <c r="H35" s="22">
        <v>0</v>
      </c>
      <c r="I35" s="22">
        <v>0</v>
      </c>
      <c r="J35" s="21"/>
      <c r="K35" s="21"/>
      <c r="L35" s="21"/>
    </row>
    <row r="36" spans="7:12" x14ac:dyDescent="0.2">
      <c r="G36" s="20" t="s">
        <v>55</v>
      </c>
      <c r="H36" s="22">
        <v>0</v>
      </c>
      <c r="I36" s="22">
        <v>0</v>
      </c>
      <c r="J36" s="21"/>
      <c r="K36" s="21"/>
      <c r="L36" s="21"/>
    </row>
    <row r="37" spans="7:12" x14ac:dyDescent="0.2">
      <c r="G37" s="20" t="s">
        <v>56</v>
      </c>
      <c r="H37" s="22">
        <v>0</v>
      </c>
      <c r="I37" s="22">
        <v>0</v>
      </c>
      <c r="J37" s="21"/>
      <c r="K37" s="21"/>
      <c r="L37" s="21"/>
    </row>
    <row r="38" spans="7:12" x14ac:dyDescent="0.2">
      <c r="G38" s="20" t="s">
        <v>57</v>
      </c>
      <c r="H38" s="22">
        <v>0</v>
      </c>
      <c r="I38" s="22">
        <v>0</v>
      </c>
      <c r="J38" s="24">
        <v>1093610590.1099999</v>
      </c>
      <c r="K38" s="24">
        <v>296226142.85000002</v>
      </c>
      <c r="L38" s="24">
        <v>1008059258.48</v>
      </c>
    </row>
    <row r="39" spans="7:12" x14ac:dyDescent="0.2">
      <c r="G39" s="20" t="s">
        <v>58</v>
      </c>
      <c r="H39" s="22">
        <v>0</v>
      </c>
      <c r="I39" s="22">
        <v>0</v>
      </c>
      <c r="J39" s="21"/>
      <c r="K39" s="21"/>
      <c r="L39" s="21"/>
    </row>
    <row r="40" spans="7:12" x14ac:dyDescent="0.2">
      <c r="G40" s="20" t="s">
        <v>59</v>
      </c>
      <c r="H40" s="22">
        <v>0</v>
      </c>
      <c r="I40" s="22">
        <v>0</v>
      </c>
      <c r="J40" s="21"/>
      <c r="K40" s="21"/>
      <c r="L40" s="21"/>
    </row>
    <row r="41" spans="7:12" x14ac:dyDescent="0.2">
      <c r="G41" s="20" t="s">
        <v>60</v>
      </c>
      <c r="H41" s="22">
        <v>0</v>
      </c>
      <c r="I41" s="22">
        <v>0</v>
      </c>
      <c r="J41" s="21"/>
      <c r="K41" s="21"/>
      <c r="L41" s="21"/>
    </row>
    <row r="42" spans="7:12" x14ac:dyDescent="0.2">
      <c r="G42" s="20" t="s">
        <v>61</v>
      </c>
      <c r="H42" s="22">
        <v>0</v>
      </c>
      <c r="I42" s="22">
        <v>0</v>
      </c>
      <c r="J42" s="21"/>
      <c r="K42" s="21"/>
      <c r="L42" s="21"/>
    </row>
    <row r="43" spans="7:12" x14ac:dyDescent="0.2">
      <c r="G43" s="20" t="s">
        <v>62</v>
      </c>
      <c r="H43" s="22">
        <v>0</v>
      </c>
      <c r="I43" s="22">
        <v>0</v>
      </c>
      <c r="J43" s="21"/>
      <c r="K43" s="21"/>
      <c r="L43" s="21"/>
    </row>
    <row r="44" spans="7:12" x14ac:dyDescent="0.2">
      <c r="G44" s="20" t="s">
        <v>63</v>
      </c>
      <c r="H44" s="22">
        <v>0</v>
      </c>
      <c r="I44" s="22">
        <v>0</v>
      </c>
      <c r="J44" s="21"/>
      <c r="K44" s="21"/>
      <c r="L44" s="21"/>
    </row>
    <row r="45" spans="7:12" x14ac:dyDescent="0.2">
      <c r="G45" s="20" t="s">
        <v>64</v>
      </c>
      <c r="H45" s="22">
        <v>0</v>
      </c>
      <c r="I45" s="22">
        <v>0</v>
      </c>
      <c r="J45" s="21"/>
      <c r="K45" s="21"/>
      <c r="L45" s="21"/>
    </row>
    <row r="46" spans="7:12" x14ac:dyDescent="0.2">
      <c r="G46" s="20" t="s">
        <v>65</v>
      </c>
      <c r="H46" s="22">
        <v>0</v>
      </c>
      <c r="I46" s="22">
        <v>0</v>
      </c>
      <c r="J46" s="24">
        <v>486820.21</v>
      </c>
      <c r="K46" s="24">
        <v>486820.21</v>
      </c>
      <c r="L46" s="24">
        <v>486820.21</v>
      </c>
    </row>
    <row r="47" spans="7:12" x14ac:dyDescent="0.2">
      <c r="G47" s="20" t="s">
        <v>66</v>
      </c>
      <c r="H47" s="22">
        <v>0</v>
      </c>
      <c r="I47" s="22">
        <v>0</v>
      </c>
      <c r="J47" s="21"/>
      <c r="K47" s="21"/>
      <c r="L47" s="21"/>
    </row>
    <row r="48" spans="7:12" x14ac:dyDescent="0.2">
      <c r="G48" s="20" t="s">
        <v>67</v>
      </c>
      <c r="H48" s="22">
        <v>0</v>
      </c>
      <c r="I48" s="22">
        <v>0</v>
      </c>
      <c r="J48" s="21"/>
      <c r="K48" s="21"/>
      <c r="L48" s="21"/>
    </row>
    <row r="49" spans="7:12" x14ac:dyDescent="0.2">
      <c r="G49" s="20" t="s">
        <v>68</v>
      </c>
      <c r="H49" s="22">
        <v>0</v>
      </c>
      <c r="I49" s="22">
        <v>0</v>
      </c>
      <c r="J49" s="21"/>
      <c r="K49" s="21"/>
      <c r="L49" s="21"/>
    </row>
    <row r="50" spans="7:12" x14ac:dyDescent="0.2">
      <c r="G50" s="20" t="s">
        <v>69</v>
      </c>
      <c r="H50" s="22">
        <v>0</v>
      </c>
      <c r="I50" s="22">
        <v>0</v>
      </c>
      <c r="J50" s="23">
        <v>0</v>
      </c>
      <c r="K50" s="23">
        <v>0</v>
      </c>
      <c r="L50" s="23">
        <v>0</v>
      </c>
    </row>
    <row r="51" spans="7:12" x14ac:dyDescent="0.2">
      <c r="G51" s="20" t="s">
        <v>70</v>
      </c>
      <c r="H51" s="22">
        <v>0</v>
      </c>
      <c r="I51" s="22">
        <v>0</v>
      </c>
      <c r="J51" s="23">
        <v>0</v>
      </c>
      <c r="K51" s="23">
        <v>0</v>
      </c>
      <c r="L51" s="23">
        <v>0</v>
      </c>
    </row>
    <row r="52" spans="7:12" x14ac:dyDescent="0.2">
      <c r="G52" s="20" t="s">
        <v>71</v>
      </c>
      <c r="H52" s="22">
        <v>0</v>
      </c>
      <c r="I52" s="22">
        <v>0</v>
      </c>
      <c r="J52" s="21"/>
      <c r="K52" s="21"/>
      <c r="L52" s="21"/>
    </row>
    <row r="53" spans="7:12" x14ac:dyDescent="0.2">
      <c r="G53" s="20" t="s">
        <v>72</v>
      </c>
      <c r="H53" s="22">
        <v>0</v>
      </c>
      <c r="I53" s="22">
        <v>0</v>
      </c>
      <c r="J53" s="21"/>
      <c r="K53" s="21"/>
      <c r="L53" s="23">
        <v>0</v>
      </c>
    </row>
    <row r="54" spans="7:12" x14ac:dyDescent="0.2">
      <c r="G54" s="20" t="s">
        <v>73</v>
      </c>
      <c r="H54" s="22">
        <v>0</v>
      </c>
      <c r="I54" s="22">
        <v>0</v>
      </c>
      <c r="J54" s="21"/>
      <c r="K54" s="21"/>
      <c r="L54" s="21"/>
    </row>
    <row r="55" spans="7:12" x14ac:dyDescent="0.2">
      <c r="G55" s="20" t="s">
        <v>74</v>
      </c>
      <c r="H55" s="22">
        <v>0</v>
      </c>
      <c r="I55" s="22">
        <v>0</v>
      </c>
      <c r="J55" s="24">
        <v>7721375095.5500002</v>
      </c>
      <c r="K55" s="24">
        <v>5778465253.7600002</v>
      </c>
      <c r="L55" s="24">
        <v>6751781623.29</v>
      </c>
    </row>
    <row r="56" spans="7:12" x14ac:dyDescent="0.2">
      <c r="G56" s="20" t="s">
        <v>75</v>
      </c>
      <c r="H56" s="22">
        <v>0</v>
      </c>
      <c r="I56" s="22">
        <v>0</v>
      </c>
      <c r="J56" s="23">
        <v>0</v>
      </c>
      <c r="K56" s="23">
        <v>0</v>
      </c>
      <c r="L56" s="23">
        <v>0</v>
      </c>
    </row>
    <row r="57" spans="7:12" x14ac:dyDescent="0.2">
      <c r="G57" s="20" t="s">
        <v>76</v>
      </c>
      <c r="H57" s="22">
        <v>0</v>
      </c>
      <c r="I57" s="22">
        <v>0</v>
      </c>
      <c r="J57" s="24">
        <v>33873331686.630001</v>
      </c>
      <c r="K57" s="24">
        <v>28445186349.77</v>
      </c>
      <c r="L57" s="24">
        <v>34434582336.889999</v>
      </c>
    </row>
    <row r="58" spans="7:12" x14ac:dyDescent="0.2">
      <c r="G58" s="20" t="s">
        <v>77</v>
      </c>
      <c r="H58" s="22">
        <v>0</v>
      </c>
      <c r="I58" s="22">
        <v>0</v>
      </c>
      <c r="J58" s="24">
        <v>180010314.5</v>
      </c>
      <c r="K58" s="24">
        <v>180010314.5</v>
      </c>
      <c r="L58" s="24">
        <v>180010314.5</v>
      </c>
    </row>
    <row r="59" spans="7:12" x14ac:dyDescent="0.2">
      <c r="G59" s="20" t="s">
        <v>78</v>
      </c>
      <c r="H59" s="22">
        <v>0</v>
      </c>
      <c r="I59" s="22">
        <v>0</v>
      </c>
      <c r="J59" s="24">
        <v>60160136313.809998</v>
      </c>
      <c r="K59" s="24">
        <v>51853271638.519997</v>
      </c>
      <c r="L59" s="24">
        <v>60725345399.730003</v>
      </c>
    </row>
    <row r="60" spans="7:12" x14ac:dyDescent="0.2">
      <c r="G60" s="20" t="s">
        <v>79</v>
      </c>
      <c r="H60" s="22">
        <v>0</v>
      </c>
      <c r="I60" s="22">
        <v>0</v>
      </c>
      <c r="J60" s="24">
        <v>4891159818.3299999</v>
      </c>
      <c r="K60" s="24">
        <v>4859071678.5</v>
      </c>
      <c r="L60" s="24">
        <v>4941316329.96</v>
      </c>
    </row>
    <row r="61" spans="7:12" x14ac:dyDescent="0.2">
      <c r="G61" s="20" t="s">
        <v>80</v>
      </c>
      <c r="H61" s="22">
        <v>0</v>
      </c>
      <c r="I61" s="22">
        <v>0</v>
      </c>
      <c r="J61" s="24">
        <v>194441425.12</v>
      </c>
      <c r="K61" s="24">
        <v>184795750.15000001</v>
      </c>
      <c r="L61" s="24">
        <v>194441425.12</v>
      </c>
    </row>
    <row r="62" spans="7:12" x14ac:dyDescent="0.2">
      <c r="G62" s="20" t="s">
        <v>81</v>
      </c>
      <c r="H62" s="22">
        <v>0</v>
      </c>
      <c r="I62" s="22">
        <v>0</v>
      </c>
      <c r="J62" s="24">
        <v>-2170011322.9699998</v>
      </c>
      <c r="K62" s="24">
        <v>-1788688826.5999999</v>
      </c>
      <c r="L62" s="24">
        <v>-2170011322.9699998</v>
      </c>
    </row>
    <row r="63" spans="7:12" x14ac:dyDescent="0.2">
      <c r="G63" s="20" t="s">
        <v>82</v>
      </c>
      <c r="H63" s="22">
        <v>0</v>
      </c>
      <c r="I63" s="22">
        <v>0</v>
      </c>
      <c r="J63" s="24">
        <v>32457644.670000002</v>
      </c>
      <c r="K63" s="24">
        <v>32457644.670000002</v>
      </c>
      <c r="L63" s="24">
        <v>32457644.670000002</v>
      </c>
    </row>
    <row r="64" spans="7:12" x14ac:dyDescent="0.2">
      <c r="G64" s="20" t="s">
        <v>83</v>
      </c>
      <c r="H64" s="22">
        <v>0</v>
      </c>
      <c r="I64" s="22">
        <v>0</v>
      </c>
      <c r="J64" s="21"/>
      <c r="K64" s="21"/>
      <c r="L64" s="21"/>
    </row>
    <row r="65" spans="7:12" x14ac:dyDescent="0.2">
      <c r="G65" s="20" t="s">
        <v>84</v>
      </c>
      <c r="H65" s="22">
        <v>0</v>
      </c>
      <c r="I65" s="22">
        <v>0</v>
      </c>
      <c r="J65" s="21"/>
      <c r="K65" s="21"/>
      <c r="L65" s="21"/>
    </row>
    <row r="66" spans="7:12" x14ac:dyDescent="0.2">
      <c r="G66" s="20" t="s">
        <v>85</v>
      </c>
      <c r="H66" s="22">
        <v>0</v>
      </c>
      <c r="I66" s="22">
        <v>0</v>
      </c>
      <c r="J66" s="24">
        <v>97161525880.089996</v>
      </c>
      <c r="K66" s="24">
        <v>83766104549.509995</v>
      </c>
      <c r="L66" s="24">
        <v>98338142127.899994</v>
      </c>
    </row>
    <row r="67" spans="7:12" x14ac:dyDescent="0.2">
      <c r="G67" s="20" t="s">
        <v>86</v>
      </c>
      <c r="H67" s="22">
        <v>0</v>
      </c>
      <c r="I67" s="22">
        <v>0</v>
      </c>
      <c r="J67" s="24">
        <v>104882900975.64</v>
      </c>
      <c r="K67" s="24">
        <v>89544569803.270004</v>
      </c>
      <c r="L67" s="24">
        <v>105089923751.19</v>
      </c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G14:L80"/>
  <sheetViews>
    <sheetView topLeftCell="A10" workbookViewId="0">
      <selection activeCell="A20" sqref="A20:XFD20"/>
    </sheetView>
  </sheetViews>
  <sheetFormatPr baseColWidth="10" defaultColWidth="9.1640625" defaultRowHeight="11.25" x14ac:dyDescent="0.2"/>
  <cols>
    <col min="1" max="5" width="1.1640625" customWidth="1"/>
    <col min="7" max="7" width="56" bestFit="1" customWidth="1"/>
    <col min="8" max="8" width="23.5" bestFit="1" customWidth="1"/>
    <col min="9" max="9" width="24.83203125" bestFit="1" customWidth="1"/>
    <col min="10" max="10" width="21.5" bestFit="1" customWidth="1"/>
    <col min="11" max="11" width="22.83203125" bestFit="1" customWidth="1"/>
    <col min="12" max="12" width="21.5" bestFit="1" customWidth="1"/>
  </cols>
  <sheetData>
    <row r="14" spans="7:12" ht="12.75" x14ac:dyDescent="0.2">
      <c r="G14" s="16" t="s">
        <v>2</v>
      </c>
      <c r="H14" s="16"/>
      <c r="I14" s="16"/>
      <c r="J14" s="16"/>
      <c r="K14" s="16"/>
      <c r="L14" s="16"/>
    </row>
    <row r="15" spans="7:12" x14ac:dyDescent="0.2">
      <c r="G15" s="19" t="s">
        <v>20</v>
      </c>
      <c r="H15" s="20" t="s">
        <v>30</v>
      </c>
      <c r="I15" s="20" t="s">
        <v>31</v>
      </c>
      <c r="J15" s="20" t="s">
        <v>32</v>
      </c>
      <c r="K15" s="20" t="s">
        <v>33</v>
      </c>
      <c r="L15" s="20" t="s">
        <v>34</v>
      </c>
    </row>
    <row r="16" spans="7:12" x14ac:dyDescent="0.2">
      <c r="G16" s="41" t="s">
        <v>87</v>
      </c>
      <c r="H16" s="21"/>
      <c r="I16" s="21"/>
      <c r="J16" s="21"/>
      <c r="K16" s="21"/>
      <c r="L16" s="23">
        <v>0</v>
      </c>
    </row>
    <row r="17" spans="7:12" x14ac:dyDescent="0.2">
      <c r="G17" s="41" t="s">
        <v>88</v>
      </c>
      <c r="H17" s="21"/>
      <c r="I17" s="21"/>
      <c r="J17" s="21"/>
      <c r="K17" s="21"/>
      <c r="L17" s="23">
        <v>0</v>
      </c>
    </row>
    <row r="18" spans="7:12" x14ac:dyDescent="0.2">
      <c r="G18" s="41" t="s">
        <v>89</v>
      </c>
      <c r="H18" s="40">
        <v>0</v>
      </c>
      <c r="I18" s="40">
        <v>0</v>
      </c>
      <c r="J18" s="24">
        <v>2471968500.5100002</v>
      </c>
      <c r="K18" s="24">
        <v>3536635349.5599999</v>
      </c>
      <c r="L18" s="24">
        <v>-3178106377.0799999</v>
      </c>
    </row>
    <row r="19" spans="7:12" x14ac:dyDescent="0.2">
      <c r="G19" s="41" t="s">
        <v>90</v>
      </c>
      <c r="H19" s="40">
        <v>0</v>
      </c>
      <c r="I19" s="40">
        <v>0</v>
      </c>
      <c r="J19" s="24">
        <v>250420000</v>
      </c>
      <c r="K19" s="24">
        <v>1383703864.0699999</v>
      </c>
      <c r="L19" s="24">
        <v>-1138625638.76</v>
      </c>
    </row>
    <row r="20" spans="7:12" x14ac:dyDescent="0.2">
      <c r="G20" s="41" t="s">
        <v>91</v>
      </c>
      <c r="H20" s="40">
        <v>0</v>
      </c>
      <c r="I20" s="40">
        <v>0</v>
      </c>
      <c r="J20" s="24">
        <v>389409509.06</v>
      </c>
      <c r="K20" s="24">
        <v>521330037.30000001</v>
      </c>
      <c r="L20" s="24">
        <v>-625566572.03999996</v>
      </c>
    </row>
    <row r="21" spans="7:12" x14ac:dyDescent="0.2">
      <c r="G21" s="41" t="s">
        <v>92</v>
      </c>
      <c r="H21" s="40">
        <v>0</v>
      </c>
      <c r="I21" s="40">
        <v>0</v>
      </c>
      <c r="J21" s="24">
        <v>87904529.120000005</v>
      </c>
      <c r="K21" s="24">
        <v>601686404.90999997</v>
      </c>
      <c r="L21" s="24">
        <v>-278004377.81</v>
      </c>
    </row>
    <row r="22" spans="7:12" x14ac:dyDescent="0.2">
      <c r="G22" s="41" t="s">
        <v>93</v>
      </c>
      <c r="H22" s="40">
        <v>0</v>
      </c>
      <c r="I22" s="40">
        <v>0</v>
      </c>
      <c r="J22" s="24">
        <v>425088776.86000001</v>
      </c>
      <c r="K22" s="24">
        <v>69824978.519999996</v>
      </c>
      <c r="L22" s="24">
        <v>-82090961.140000001</v>
      </c>
    </row>
    <row r="23" spans="7:12" x14ac:dyDescent="0.2">
      <c r="G23" s="41" t="s">
        <v>94</v>
      </c>
      <c r="H23" s="40">
        <v>0</v>
      </c>
      <c r="I23" s="40">
        <v>0</v>
      </c>
      <c r="J23" s="24">
        <v>1073255826.25</v>
      </c>
      <c r="K23" s="24">
        <v>749912808.51999998</v>
      </c>
      <c r="L23" s="24">
        <v>-1482672344.9200001</v>
      </c>
    </row>
    <row r="24" spans="7:12" x14ac:dyDescent="0.2">
      <c r="G24" s="41" t="s">
        <v>95</v>
      </c>
      <c r="H24" s="40">
        <v>0</v>
      </c>
      <c r="I24" s="40">
        <v>0</v>
      </c>
      <c r="J24" s="24">
        <v>3662497.5</v>
      </c>
      <c r="K24" s="24">
        <v>3538321.27</v>
      </c>
      <c r="L24" s="24">
        <v>-5192013.12</v>
      </c>
    </row>
    <row r="25" spans="7:12" x14ac:dyDescent="0.2">
      <c r="G25" s="41" t="s">
        <v>96</v>
      </c>
      <c r="H25" s="40">
        <v>0</v>
      </c>
      <c r="I25" s="40">
        <v>0</v>
      </c>
      <c r="J25" s="24">
        <v>25671447.920000002</v>
      </c>
      <c r="K25" s="24">
        <v>52618593.229999997</v>
      </c>
      <c r="L25" s="24">
        <v>658478789.55999994</v>
      </c>
    </row>
    <row r="26" spans="7:12" x14ac:dyDescent="0.2">
      <c r="G26" s="41" t="s">
        <v>97</v>
      </c>
      <c r="H26" s="40">
        <v>0</v>
      </c>
      <c r="I26" s="40">
        <v>0</v>
      </c>
      <c r="J26" s="24">
        <v>917927.94</v>
      </c>
      <c r="K26" s="24">
        <v>917272.94</v>
      </c>
      <c r="L26" s="24">
        <v>-917927.94</v>
      </c>
    </row>
    <row r="27" spans="7:12" x14ac:dyDescent="0.2">
      <c r="G27" s="41" t="s">
        <v>98</v>
      </c>
      <c r="H27" s="40">
        <v>0</v>
      </c>
      <c r="I27" s="40">
        <v>0</v>
      </c>
      <c r="J27" s="24">
        <v>215637985.86000001</v>
      </c>
      <c r="K27" s="24">
        <v>153103068.80000001</v>
      </c>
      <c r="L27" s="24">
        <v>-223515330.91</v>
      </c>
    </row>
    <row r="28" spans="7:12" x14ac:dyDescent="0.2">
      <c r="G28" s="41" t="s">
        <v>99</v>
      </c>
      <c r="H28" s="40">
        <v>0</v>
      </c>
      <c r="I28" s="40">
        <v>0</v>
      </c>
      <c r="J28" s="24">
        <v>1087500000.0599999</v>
      </c>
      <c r="K28" s="24">
        <v>2150000000</v>
      </c>
      <c r="L28" s="24">
        <v>-1087500000.0599999</v>
      </c>
    </row>
    <row r="29" spans="7:12" x14ac:dyDescent="0.2">
      <c r="G29" s="41" t="s">
        <v>100</v>
      </c>
      <c r="H29" s="40">
        <v>0</v>
      </c>
      <c r="I29" s="40">
        <v>0</v>
      </c>
      <c r="J29" s="24">
        <v>1087500000.0599999</v>
      </c>
      <c r="K29" s="24">
        <v>2150000000</v>
      </c>
      <c r="L29" s="24">
        <v>-1087500000.0599999</v>
      </c>
    </row>
    <row r="30" spans="7:12" x14ac:dyDescent="0.2">
      <c r="G30" s="41" t="s">
        <v>101</v>
      </c>
      <c r="H30" s="40">
        <v>0</v>
      </c>
      <c r="I30" s="40">
        <v>0</v>
      </c>
      <c r="J30" s="21"/>
      <c r="K30" s="21"/>
      <c r="L30" s="21"/>
    </row>
    <row r="31" spans="7:12" x14ac:dyDescent="0.2">
      <c r="G31" s="41" t="s">
        <v>102</v>
      </c>
      <c r="H31" s="40">
        <v>0</v>
      </c>
      <c r="I31" s="40">
        <v>0</v>
      </c>
      <c r="J31" s="21"/>
      <c r="K31" s="21"/>
      <c r="L31" s="21"/>
    </row>
    <row r="32" spans="7:12" x14ac:dyDescent="0.2">
      <c r="G32" s="41" t="s">
        <v>103</v>
      </c>
      <c r="H32" s="40">
        <v>0</v>
      </c>
      <c r="I32" s="40">
        <v>0</v>
      </c>
      <c r="J32" s="24">
        <v>169843891.43000001</v>
      </c>
      <c r="K32" s="24">
        <v>142293942.28999999</v>
      </c>
      <c r="L32" s="24">
        <v>-169843891.43000001</v>
      </c>
    </row>
    <row r="33" spans="7:12" x14ac:dyDescent="0.2">
      <c r="G33" s="41" t="s">
        <v>104</v>
      </c>
      <c r="H33" s="40">
        <v>0</v>
      </c>
      <c r="I33" s="40">
        <v>0</v>
      </c>
      <c r="J33" s="24">
        <v>169843891.43000001</v>
      </c>
      <c r="K33" s="24">
        <v>142293942.28999999</v>
      </c>
      <c r="L33" s="24">
        <v>-169843891.43000001</v>
      </c>
    </row>
    <row r="34" spans="7:12" x14ac:dyDescent="0.2">
      <c r="G34" s="41" t="s">
        <v>105</v>
      </c>
      <c r="H34" s="40">
        <v>0</v>
      </c>
      <c r="I34" s="40">
        <v>0</v>
      </c>
      <c r="J34" s="21"/>
      <c r="K34" s="21"/>
      <c r="L34" s="21"/>
    </row>
    <row r="35" spans="7:12" x14ac:dyDescent="0.2">
      <c r="G35" s="41" t="s">
        <v>106</v>
      </c>
      <c r="H35" s="40">
        <v>0</v>
      </c>
      <c r="I35" s="40">
        <v>0</v>
      </c>
      <c r="J35" s="21"/>
      <c r="K35" s="21"/>
      <c r="L35" s="21"/>
    </row>
    <row r="36" spans="7:12" x14ac:dyDescent="0.2">
      <c r="G36" s="41" t="s">
        <v>107</v>
      </c>
      <c r="H36" s="40">
        <v>0</v>
      </c>
      <c r="I36" s="40">
        <v>0</v>
      </c>
      <c r="J36" s="21"/>
      <c r="K36" s="21"/>
      <c r="L36" s="21"/>
    </row>
    <row r="37" spans="7:12" x14ac:dyDescent="0.2">
      <c r="G37" s="41" t="s">
        <v>108</v>
      </c>
      <c r="H37" s="40">
        <v>0</v>
      </c>
      <c r="I37" s="40">
        <v>0</v>
      </c>
      <c r="J37" s="21"/>
      <c r="K37" s="21"/>
      <c r="L37" s="21"/>
    </row>
    <row r="38" spans="7:12" x14ac:dyDescent="0.2">
      <c r="G38" s="41" t="s">
        <v>109</v>
      </c>
      <c r="H38" s="40">
        <v>0</v>
      </c>
      <c r="I38" s="40">
        <v>0</v>
      </c>
      <c r="J38" s="21"/>
      <c r="K38" s="21"/>
      <c r="L38" s="21"/>
    </row>
    <row r="39" spans="7:12" x14ac:dyDescent="0.2">
      <c r="G39" s="41" t="s">
        <v>110</v>
      </c>
      <c r="H39" s="40">
        <v>0</v>
      </c>
      <c r="I39" s="40">
        <v>0</v>
      </c>
      <c r="J39" s="21"/>
      <c r="K39" s="21"/>
      <c r="L39" s="21"/>
    </row>
    <row r="40" spans="7:12" x14ac:dyDescent="0.2">
      <c r="G40" s="41" t="s">
        <v>111</v>
      </c>
      <c r="H40" s="40">
        <v>0</v>
      </c>
      <c r="I40" s="40">
        <v>0</v>
      </c>
      <c r="J40" s="24">
        <v>248868621.18000001</v>
      </c>
      <c r="K40" s="24">
        <v>224453608.03</v>
      </c>
      <c r="L40" s="24">
        <v>-227564678.50999999</v>
      </c>
    </row>
    <row r="41" spans="7:12" x14ac:dyDescent="0.2">
      <c r="G41" s="41" t="s">
        <v>112</v>
      </c>
      <c r="H41" s="40">
        <v>0</v>
      </c>
      <c r="I41" s="40">
        <v>0</v>
      </c>
      <c r="J41" s="24">
        <v>16158292.08</v>
      </c>
      <c r="K41" s="24">
        <v>15081524.58</v>
      </c>
      <c r="L41" s="24">
        <v>-16463770.08</v>
      </c>
    </row>
    <row r="42" spans="7:12" x14ac:dyDescent="0.2">
      <c r="G42" s="41" t="s">
        <v>113</v>
      </c>
      <c r="H42" s="40">
        <v>0</v>
      </c>
      <c r="I42" s="40">
        <v>0</v>
      </c>
      <c r="J42" s="24">
        <v>232710329.09999999</v>
      </c>
      <c r="K42" s="24">
        <v>209372083.44999999</v>
      </c>
      <c r="L42" s="24">
        <v>-211100908.43000001</v>
      </c>
    </row>
    <row r="43" spans="7:12" x14ac:dyDescent="0.2">
      <c r="G43" s="41" t="s">
        <v>114</v>
      </c>
      <c r="H43" s="40">
        <v>0</v>
      </c>
      <c r="I43" s="40">
        <v>0</v>
      </c>
      <c r="J43" s="21"/>
      <c r="K43" s="21"/>
      <c r="L43" s="21"/>
    </row>
    <row r="44" spans="7:12" x14ac:dyDescent="0.2">
      <c r="G44" s="41" t="s">
        <v>115</v>
      </c>
      <c r="H44" s="40">
        <v>0</v>
      </c>
      <c r="I44" s="40">
        <v>0</v>
      </c>
      <c r="J44" s="21"/>
      <c r="K44" s="21"/>
      <c r="L44" s="21"/>
    </row>
    <row r="45" spans="7:12" x14ac:dyDescent="0.2">
      <c r="G45" s="41" t="s">
        <v>116</v>
      </c>
      <c r="H45" s="40">
        <v>0</v>
      </c>
      <c r="I45" s="40">
        <v>0</v>
      </c>
      <c r="J45" s="21"/>
      <c r="K45" s="21"/>
      <c r="L45" s="21"/>
    </row>
    <row r="46" spans="7:12" x14ac:dyDescent="0.2">
      <c r="G46" s="41" t="s">
        <v>117</v>
      </c>
      <c r="H46" s="40">
        <v>0</v>
      </c>
      <c r="I46" s="40">
        <v>0</v>
      </c>
      <c r="J46" s="21"/>
      <c r="K46" s="21"/>
      <c r="L46" s="21"/>
    </row>
    <row r="47" spans="7:12" x14ac:dyDescent="0.2">
      <c r="G47" s="41" t="s">
        <v>118</v>
      </c>
      <c r="H47" s="40">
        <v>0</v>
      </c>
      <c r="I47" s="40">
        <v>0</v>
      </c>
      <c r="J47" s="21"/>
      <c r="K47" s="21"/>
      <c r="L47" s="21"/>
    </row>
    <row r="48" spans="7:12" x14ac:dyDescent="0.2">
      <c r="G48" s="41" t="s">
        <v>119</v>
      </c>
      <c r="H48" s="40">
        <v>0</v>
      </c>
      <c r="I48" s="40">
        <v>0</v>
      </c>
      <c r="J48" s="21"/>
      <c r="K48" s="21"/>
      <c r="L48" s="21"/>
    </row>
    <row r="49" spans="7:12" x14ac:dyDescent="0.2">
      <c r="G49" s="41" t="s">
        <v>120</v>
      </c>
      <c r="H49" s="40">
        <v>0</v>
      </c>
      <c r="I49" s="40">
        <v>0</v>
      </c>
      <c r="J49" s="21"/>
      <c r="K49" s="21"/>
      <c r="L49" s="21"/>
    </row>
    <row r="50" spans="7:12" x14ac:dyDescent="0.2">
      <c r="G50" s="41" t="s">
        <v>121</v>
      </c>
      <c r="H50" s="40">
        <v>0</v>
      </c>
      <c r="I50" s="40">
        <v>0</v>
      </c>
      <c r="J50" s="21"/>
      <c r="K50" s="21"/>
      <c r="L50" s="21"/>
    </row>
    <row r="51" spans="7:12" x14ac:dyDescent="0.2">
      <c r="G51" s="41" t="s">
        <v>122</v>
      </c>
      <c r="H51" s="40">
        <v>0</v>
      </c>
      <c r="I51" s="40">
        <v>0</v>
      </c>
      <c r="J51" s="24">
        <v>1441914411.1300001</v>
      </c>
      <c r="K51" s="24">
        <v>2297840668.1900001</v>
      </c>
      <c r="L51" s="24">
        <v>-2155456716.1900001</v>
      </c>
    </row>
    <row r="52" spans="7:12" x14ac:dyDescent="0.2">
      <c r="G52" s="41" t="s">
        <v>123</v>
      </c>
      <c r="H52" s="40">
        <v>0</v>
      </c>
      <c r="I52" s="40">
        <v>0</v>
      </c>
      <c r="J52" s="24">
        <v>4886963.2300000004</v>
      </c>
      <c r="K52" s="24">
        <v>4618608.92</v>
      </c>
      <c r="L52" s="24">
        <v>-5457440.0599999996</v>
      </c>
    </row>
    <row r="53" spans="7:12" x14ac:dyDescent="0.2">
      <c r="G53" s="41" t="s">
        <v>124</v>
      </c>
      <c r="H53" s="40">
        <v>0</v>
      </c>
      <c r="I53" s="40">
        <v>0</v>
      </c>
      <c r="J53" s="24">
        <v>703545037.47000003</v>
      </c>
      <c r="K53" s="24">
        <v>1605153343.5</v>
      </c>
      <c r="L53" s="24">
        <v>-1409272250.79</v>
      </c>
    </row>
    <row r="54" spans="7:12" x14ac:dyDescent="0.2">
      <c r="G54" s="41" t="s">
        <v>125</v>
      </c>
      <c r="H54" s="40">
        <v>0</v>
      </c>
      <c r="I54" s="40">
        <v>0</v>
      </c>
      <c r="J54" s="24">
        <v>733482410.42999995</v>
      </c>
      <c r="K54" s="24">
        <v>688068715.76999998</v>
      </c>
      <c r="L54" s="24">
        <v>-740727025.34000003</v>
      </c>
    </row>
    <row r="55" spans="7:12" x14ac:dyDescent="0.2">
      <c r="G55" s="41" t="s">
        <v>126</v>
      </c>
      <c r="H55" s="40">
        <v>0</v>
      </c>
      <c r="I55" s="40">
        <v>0</v>
      </c>
      <c r="J55" s="24">
        <v>5420095424.3100004</v>
      </c>
      <c r="K55" s="24">
        <v>8351223568.0699997</v>
      </c>
      <c r="L55" s="24">
        <v>-6818471663.2700005</v>
      </c>
    </row>
    <row r="56" spans="7:12" x14ac:dyDescent="0.2">
      <c r="G56" s="41" t="s">
        <v>127</v>
      </c>
      <c r="H56" s="21"/>
      <c r="I56" s="21"/>
      <c r="J56" s="21"/>
      <c r="K56" s="21"/>
      <c r="L56" s="23">
        <v>0</v>
      </c>
    </row>
    <row r="57" spans="7:12" x14ac:dyDescent="0.2">
      <c r="G57" s="41" t="s">
        <v>128</v>
      </c>
      <c r="H57" s="40">
        <v>0</v>
      </c>
      <c r="I57" s="40">
        <v>0</v>
      </c>
      <c r="J57" s="23">
        <v>0</v>
      </c>
      <c r="K57" s="23">
        <v>0</v>
      </c>
      <c r="L57" s="23">
        <v>0</v>
      </c>
    </row>
    <row r="58" spans="7:12" x14ac:dyDescent="0.2">
      <c r="G58" s="41" t="s">
        <v>129</v>
      </c>
      <c r="H58" s="40">
        <v>0</v>
      </c>
      <c r="I58" s="40">
        <v>0</v>
      </c>
      <c r="J58" s="21"/>
      <c r="K58" s="21"/>
      <c r="L58" s="21"/>
    </row>
    <row r="59" spans="7:12" x14ac:dyDescent="0.2">
      <c r="G59" s="41" t="s">
        <v>130</v>
      </c>
      <c r="H59" s="40">
        <v>0</v>
      </c>
      <c r="I59" s="40">
        <v>0</v>
      </c>
      <c r="J59" s="24">
        <v>20166579749.68</v>
      </c>
      <c r="K59" s="24">
        <v>19167313156.52</v>
      </c>
      <c r="L59" s="24">
        <v>-20166579749.68</v>
      </c>
    </row>
    <row r="60" spans="7:12" x14ac:dyDescent="0.2">
      <c r="G60" s="41" t="s">
        <v>131</v>
      </c>
      <c r="H60" s="40">
        <v>0</v>
      </c>
      <c r="I60" s="40">
        <v>0</v>
      </c>
      <c r="J60" s="21"/>
      <c r="K60" s="21"/>
      <c r="L60" s="21"/>
    </row>
    <row r="61" spans="7:12" x14ac:dyDescent="0.2">
      <c r="G61" s="41" t="s">
        <v>132</v>
      </c>
      <c r="H61" s="40">
        <v>0</v>
      </c>
      <c r="I61" s="40">
        <v>0</v>
      </c>
      <c r="J61" s="21"/>
      <c r="K61" s="21"/>
      <c r="L61" s="23">
        <v>0</v>
      </c>
    </row>
    <row r="62" spans="7:12" x14ac:dyDescent="0.2">
      <c r="G62" s="41" t="s">
        <v>133</v>
      </c>
      <c r="H62" s="40">
        <v>0</v>
      </c>
      <c r="I62" s="40">
        <v>0</v>
      </c>
      <c r="J62" s="21"/>
      <c r="K62" s="21"/>
      <c r="L62" s="21"/>
    </row>
    <row r="63" spans="7:12" x14ac:dyDescent="0.2">
      <c r="G63" s="41" t="s">
        <v>134</v>
      </c>
      <c r="H63" s="40">
        <v>0</v>
      </c>
      <c r="I63" s="40">
        <v>0</v>
      </c>
      <c r="J63" s="24">
        <v>20166579749.68</v>
      </c>
      <c r="K63" s="24">
        <v>19167313156.52</v>
      </c>
      <c r="L63" s="24">
        <v>-20166579749.68</v>
      </c>
    </row>
    <row r="64" spans="7:12" x14ac:dyDescent="0.2">
      <c r="G64" s="41" t="s">
        <v>135</v>
      </c>
      <c r="H64" s="40">
        <v>0</v>
      </c>
      <c r="I64" s="40">
        <v>0</v>
      </c>
      <c r="J64" s="24">
        <v>25586675173.990002</v>
      </c>
      <c r="K64" s="24">
        <v>27518536724.59</v>
      </c>
      <c r="L64" s="24">
        <v>-26985051412.950001</v>
      </c>
    </row>
    <row r="65" spans="7:12" x14ac:dyDescent="0.2">
      <c r="G65" s="41" t="s">
        <v>136</v>
      </c>
      <c r="H65" s="21"/>
      <c r="I65" s="21"/>
      <c r="J65" s="21"/>
      <c r="K65" s="21"/>
      <c r="L65" s="23">
        <v>0</v>
      </c>
    </row>
    <row r="66" spans="7:12" x14ac:dyDescent="0.2">
      <c r="G66" s="41" t="s">
        <v>137</v>
      </c>
      <c r="H66" s="40">
        <v>0</v>
      </c>
      <c r="I66" s="40">
        <v>0</v>
      </c>
      <c r="J66" s="24">
        <v>43260526039.93</v>
      </c>
      <c r="K66" s="24">
        <v>37802796956.68</v>
      </c>
      <c r="L66" s="24">
        <v>-43260526039.93</v>
      </c>
    </row>
    <row r="67" spans="7:12" x14ac:dyDescent="0.2">
      <c r="G67" s="41" t="s">
        <v>138</v>
      </c>
      <c r="H67" s="40">
        <v>0</v>
      </c>
      <c r="I67" s="40">
        <v>0</v>
      </c>
      <c r="J67" s="24">
        <v>43209274969.949997</v>
      </c>
      <c r="K67" s="24">
        <v>37751545886.699997</v>
      </c>
      <c r="L67" s="24">
        <v>-43209274969.949997</v>
      </c>
    </row>
    <row r="68" spans="7:12" x14ac:dyDescent="0.2">
      <c r="G68" s="41" t="s">
        <v>139</v>
      </c>
      <c r="H68" s="40">
        <v>0</v>
      </c>
      <c r="I68" s="40">
        <v>0</v>
      </c>
      <c r="J68" s="24">
        <v>42079552.020000003</v>
      </c>
      <c r="K68" s="24">
        <v>42079552.020000003</v>
      </c>
      <c r="L68" s="24">
        <v>-42079552.020000003</v>
      </c>
    </row>
    <row r="69" spans="7:12" x14ac:dyDescent="0.2">
      <c r="G69" s="41" t="s">
        <v>140</v>
      </c>
      <c r="H69" s="40">
        <v>0</v>
      </c>
      <c r="I69" s="40">
        <v>0</v>
      </c>
      <c r="J69" s="24">
        <v>9171517.9600000009</v>
      </c>
      <c r="K69" s="24">
        <v>9171517.9600000009</v>
      </c>
      <c r="L69" s="24">
        <v>-9171517.9600000009</v>
      </c>
    </row>
    <row r="70" spans="7:12" x14ac:dyDescent="0.2">
      <c r="G70" s="41" t="s">
        <v>141</v>
      </c>
      <c r="H70" s="40">
        <v>0</v>
      </c>
      <c r="I70" s="40">
        <v>0</v>
      </c>
      <c r="J70" s="24">
        <v>24772601462.080002</v>
      </c>
      <c r="K70" s="24">
        <v>18932044908.639999</v>
      </c>
      <c r="L70" s="24">
        <v>-23580733415.740002</v>
      </c>
    </row>
    <row r="71" spans="7:12" x14ac:dyDescent="0.2">
      <c r="G71" s="41" t="s">
        <v>142</v>
      </c>
      <c r="H71" s="40">
        <v>0</v>
      </c>
      <c r="I71" s="40">
        <v>0</v>
      </c>
      <c r="J71" s="24">
        <v>5844971084.4399996</v>
      </c>
      <c r="K71" s="24">
        <v>3166477308.9200001</v>
      </c>
      <c r="L71" s="24">
        <v>-4653103038.1000004</v>
      </c>
    </row>
    <row r="72" spans="7:12" x14ac:dyDescent="0.2">
      <c r="G72" s="41" t="s">
        <v>143</v>
      </c>
      <c r="H72" s="40">
        <v>0</v>
      </c>
      <c r="I72" s="40">
        <v>0</v>
      </c>
      <c r="J72" s="24">
        <v>18927630377.639999</v>
      </c>
      <c r="K72" s="24">
        <v>15765567599.719999</v>
      </c>
      <c r="L72" s="24">
        <v>-18927630377.639999</v>
      </c>
    </row>
    <row r="73" spans="7:12" x14ac:dyDescent="0.2">
      <c r="G73" s="41" t="s">
        <v>144</v>
      </c>
      <c r="H73" s="40">
        <v>0</v>
      </c>
      <c r="I73" s="40">
        <v>0</v>
      </c>
      <c r="J73" s="24">
        <v>32195265408.619999</v>
      </c>
      <c r="K73" s="24">
        <v>26367937776.279999</v>
      </c>
      <c r="L73" s="24">
        <v>-32195265408.619999</v>
      </c>
    </row>
    <row r="74" spans="7:12" x14ac:dyDescent="0.2">
      <c r="G74" s="41" t="s">
        <v>145</v>
      </c>
      <c r="H74" s="40">
        <v>0</v>
      </c>
      <c r="I74" s="40">
        <v>0</v>
      </c>
      <c r="J74" s="21"/>
      <c r="K74" s="21"/>
      <c r="L74" s="21"/>
    </row>
    <row r="75" spans="7:12" x14ac:dyDescent="0.2">
      <c r="G75" s="41" t="s">
        <v>146</v>
      </c>
      <c r="H75" s="40">
        <v>0</v>
      </c>
      <c r="I75" s="40">
        <v>0</v>
      </c>
      <c r="J75" s="24">
        <v>-20932167108.98</v>
      </c>
      <c r="K75" s="24">
        <v>-21076746562.919998</v>
      </c>
      <c r="L75" s="24">
        <v>20931652526.049999</v>
      </c>
    </row>
    <row r="76" spans="7:12" x14ac:dyDescent="0.2">
      <c r="G76" s="41" t="s">
        <v>147</v>
      </c>
      <c r="H76" s="40">
        <v>0</v>
      </c>
      <c r="I76" s="40">
        <v>0</v>
      </c>
      <c r="J76" s="21"/>
      <c r="K76" s="21"/>
      <c r="L76" s="21"/>
    </row>
    <row r="77" spans="7:12" x14ac:dyDescent="0.2">
      <c r="G77" s="41" t="s">
        <v>148</v>
      </c>
      <c r="H77" s="40">
        <v>0</v>
      </c>
      <c r="I77" s="40">
        <v>0</v>
      </c>
      <c r="J77" s="21"/>
      <c r="K77" s="21"/>
      <c r="L77" s="21"/>
    </row>
    <row r="78" spans="7:12" x14ac:dyDescent="0.2">
      <c r="G78" s="41" t="s">
        <v>149</v>
      </c>
      <c r="H78" s="40">
        <v>0</v>
      </c>
      <c r="I78" s="40">
        <v>0</v>
      </c>
      <c r="J78" s="21"/>
      <c r="K78" s="21"/>
      <c r="L78" s="21"/>
    </row>
    <row r="79" spans="7:12" x14ac:dyDescent="0.2">
      <c r="G79" s="41" t="s">
        <v>150</v>
      </c>
      <c r="H79" s="40">
        <v>0</v>
      </c>
      <c r="I79" s="40">
        <v>0</v>
      </c>
      <c r="J79" s="24">
        <v>68033127502.010002</v>
      </c>
      <c r="K79" s="24">
        <v>56734841865.32</v>
      </c>
      <c r="L79" s="24">
        <v>-66841259455.669998</v>
      </c>
    </row>
    <row r="80" spans="7:12" x14ac:dyDescent="0.2">
      <c r="G80" s="41" t="s">
        <v>151</v>
      </c>
      <c r="H80" s="40">
        <v>0</v>
      </c>
      <c r="I80" s="40">
        <v>0</v>
      </c>
      <c r="J80" s="24">
        <v>93619802676</v>
      </c>
      <c r="K80" s="24">
        <v>84253378589.910004</v>
      </c>
      <c r="L80" s="24">
        <v>-93826310868.619995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4"/>
  <sheetViews>
    <sheetView showGridLines="0" tabSelected="1" topLeftCell="A11" zoomScaleNormal="100" workbookViewId="0">
      <selection activeCell="C20" sqref="C20:C26"/>
    </sheetView>
  </sheetViews>
  <sheetFormatPr baseColWidth="10" defaultColWidth="83.83203125" defaultRowHeight="11.25" x14ac:dyDescent="0.2"/>
  <cols>
    <col min="1" max="1" width="5.83203125" style="42" bestFit="1" customWidth="1"/>
    <col min="2" max="2" width="98.6640625" style="42" bestFit="1" customWidth="1"/>
    <col min="3" max="3" width="21.6640625" style="42" bestFit="1" customWidth="1"/>
    <col min="4" max="4" width="28.33203125" style="42" bestFit="1" customWidth="1"/>
    <col min="5" max="5" width="10.5" style="42" customWidth="1"/>
    <col min="6" max="6" width="107.6640625" style="42" customWidth="1"/>
    <col min="7" max="7" width="22.5" style="42" bestFit="1" customWidth="1"/>
    <col min="8" max="8" width="28.33203125" style="42" customWidth="1"/>
    <col min="9" max="9" width="7.5" style="42" bestFit="1" customWidth="1"/>
    <col min="10" max="10" width="9.5" style="69" customWidth="1"/>
    <col min="11" max="11" width="2.33203125" style="69" customWidth="1"/>
    <col min="12" max="12" width="11.83203125" style="69" hidden="1" customWidth="1"/>
    <col min="13" max="13" width="4" style="69" hidden="1" customWidth="1"/>
    <col min="14" max="14" width="10.1640625" style="69" hidden="1" customWidth="1"/>
    <col min="15" max="15" width="6" style="69" hidden="1" customWidth="1"/>
    <col min="16" max="16" width="9.83203125" style="69" hidden="1" customWidth="1"/>
    <col min="17" max="19" width="3.6640625" style="69" hidden="1" customWidth="1"/>
    <col min="20" max="20" width="3.5" style="69" hidden="1" customWidth="1"/>
    <col min="21" max="21" width="9.6640625" style="69" hidden="1" customWidth="1"/>
    <col min="22" max="22" width="6" style="69" hidden="1" customWidth="1"/>
    <col min="23" max="24" width="20.1640625" style="69" hidden="1" customWidth="1"/>
    <col min="25" max="25" width="4" style="69" hidden="1" customWidth="1"/>
    <col min="26" max="26" width="1.33203125" style="69" hidden="1" customWidth="1"/>
    <col min="27" max="27" width="8.33203125" style="69" hidden="1" customWidth="1"/>
    <col min="28" max="28" width="83.83203125" style="69" hidden="1" customWidth="1"/>
    <col min="29" max="16384" width="83.83203125" style="42"/>
  </cols>
  <sheetData>
    <row r="1" spans="1:28" s="63" customFormat="1" ht="12.75" hidden="1" x14ac:dyDescent="0.2">
      <c r="A1" s="64" t="s">
        <v>152</v>
      </c>
      <c r="B1" s="65" t="s">
        <v>153</v>
      </c>
      <c r="C1" s="65"/>
      <c r="D1" s="65" t="s">
        <v>154</v>
      </c>
      <c r="E1" s="65"/>
      <c r="F1" s="66" t="s">
        <v>12</v>
      </c>
      <c r="G1" s="65" t="s">
        <v>155</v>
      </c>
      <c r="H1" s="67" t="s">
        <v>156</v>
      </c>
      <c r="I1" s="68" t="s">
        <v>157</v>
      </c>
      <c r="J1" s="48" t="s">
        <v>158</v>
      </c>
      <c r="K1" s="46" t="s">
        <v>159</v>
      </c>
      <c r="L1" s="82">
        <v>43465</v>
      </c>
      <c r="M1" s="48">
        <v>31</v>
      </c>
      <c r="N1" s="48"/>
      <c r="O1" s="48"/>
      <c r="P1" s="48"/>
      <c r="Q1" s="48"/>
      <c r="R1" s="48"/>
      <c r="S1" s="48"/>
      <c r="T1" s="83" t="s">
        <v>156</v>
      </c>
      <c r="U1" s="45" t="s">
        <v>160</v>
      </c>
      <c r="V1" s="45" t="s">
        <v>153</v>
      </c>
      <c r="W1" s="48" t="s">
        <v>161</v>
      </c>
      <c r="X1" s="48" t="s">
        <v>162</v>
      </c>
      <c r="Y1" s="48" t="s">
        <v>156</v>
      </c>
      <c r="Z1" s="48"/>
      <c r="AA1" s="48"/>
      <c r="AB1" s="48"/>
    </row>
    <row r="2" spans="1:28" ht="13.5" thickBot="1" x14ac:dyDescent="0.25">
      <c r="A2" s="44"/>
      <c r="B2" s="45"/>
      <c r="C2" s="45"/>
      <c r="D2" s="45"/>
      <c r="E2" s="45"/>
      <c r="F2" s="46"/>
      <c r="G2" s="45"/>
      <c r="H2" s="47"/>
      <c r="I2" s="48"/>
      <c r="J2" s="48"/>
      <c r="K2" s="46"/>
      <c r="L2" s="82"/>
      <c r="M2" s="48"/>
      <c r="N2" s="48"/>
      <c r="O2" s="48"/>
      <c r="P2" s="48"/>
      <c r="Q2" s="48"/>
      <c r="R2" s="48"/>
      <c r="S2" s="48"/>
      <c r="T2" s="84"/>
      <c r="U2" s="45"/>
      <c r="V2" s="45" t="s">
        <v>153</v>
      </c>
      <c r="W2" s="48"/>
      <c r="X2" s="48"/>
      <c r="Y2" s="48"/>
      <c r="Z2" s="48"/>
      <c r="AA2" s="48"/>
      <c r="AB2" s="48"/>
    </row>
    <row r="3" spans="1:28" ht="18" x14ac:dyDescent="0.25">
      <c r="A3" s="43"/>
      <c r="B3" s="91" t="s">
        <v>163</v>
      </c>
      <c r="C3" s="92"/>
      <c r="D3" s="92"/>
      <c r="E3" s="92"/>
      <c r="F3" s="92"/>
      <c r="G3" s="92"/>
      <c r="H3" s="92"/>
      <c r="I3" s="86"/>
      <c r="J3" s="48"/>
      <c r="K3" s="48"/>
      <c r="L3" s="48" t="s">
        <v>260</v>
      </c>
      <c r="M3" s="48"/>
      <c r="N3" s="45" t="s">
        <v>264</v>
      </c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</row>
    <row r="4" spans="1:28" ht="20.25" x14ac:dyDescent="0.3">
      <c r="A4" s="43"/>
      <c r="B4" s="93" t="s">
        <v>164</v>
      </c>
      <c r="C4" s="94"/>
      <c r="D4" s="94"/>
      <c r="E4" s="94"/>
      <c r="F4" s="94"/>
      <c r="G4" s="94"/>
      <c r="H4" s="94"/>
      <c r="I4" s="87"/>
      <c r="J4" s="48"/>
      <c r="K4" s="48"/>
      <c r="L4" s="48" t="s">
        <v>254</v>
      </c>
      <c r="M4" s="48"/>
      <c r="N4" s="45" t="s">
        <v>266</v>
      </c>
      <c r="O4" s="48"/>
      <c r="P4" s="48"/>
      <c r="Q4" s="48"/>
      <c r="R4" s="48"/>
      <c r="S4" s="48"/>
      <c r="T4" s="48"/>
      <c r="U4" s="48" t="s">
        <v>165</v>
      </c>
      <c r="V4" s="48" t="s">
        <v>156</v>
      </c>
      <c r="W4" s="48">
        <v>12</v>
      </c>
      <c r="X4" s="48" t="s">
        <v>158</v>
      </c>
      <c r="Y4" s="48">
        <v>1</v>
      </c>
      <c r="Z4" s="48" t="s">
        <v>157</v>
      </c>
      <c r="AA4" s="48"/>
      <c r="AB4" s="48"/>
    </row>
    <row r="5" spans="1:28" ht="12.75" x14ac:dyDescent="0.2">
      <c r="A5" s="43"/>
      <c r="B5" s="95" t="s">
        <v>273</v>
      </c>
      <c r="C5" s="96"/>
      <c r="D5" s="96"/>
      <c r="E5" s="96"/>
      <c r="F5" s="96"/>
      <c r="G5" s="96"/>
      <c r="H5" s="96"/>
      <c r="I5" s="87"/>
      <c r="J5" s="48"/>
      <c r="K5" s="48"/>
      <c r="L5" s="48"/>
      <c r="M5" s="48"/>
      <c r="N5" s="45" t="s">
        <v>272</v>
      </c>
      <c r="O5" s="48"/>
      <c r="P5" s="48"/>
      <c r="Q5" s="48"/>
      <c r="R5" s="48"/>
      <c r="S5" s="48"/>
      <c r="T5" s="48"/>
      <c r="U5" s="48" t="s">
        <v>166</v>
      </c>
      <c r="V5" s="48" t="s">
        <v>156</v>
      </c>
      <c r="W5" s="48">
        <v>12</v>
      </c>
      <c r="X5" s="48" t="s">
        <v>158</v>
      </c>
      <c r="Y5" s="48">
        <v>2</v>
      </c>
      <c r="Z5" s="48" t="s">
        <v>167</v>
      </c>
      <c r="AA5" s="48"/>
      <c r="AB5" s="48"/>
    </row>
    <row r="6" spans="1:28" ht="15.75" hidden="1" x14ac:dyDescent="0.2">
      <c r="A6" s="43"/>
      <c r="B6" s="99" t="str">
        <f ca="1">+"Elaborado el "&amp;DAY(TODAY())&amp;" de "&amp;PROPER(TEXT(TODAY(),"MMMM"))&amp;" del "&amp;YEAR(TODAY())</f>
        <v>Elaborado el 7 de Febrero del 2026</v>
      </c>
      <c r="C6" s="100"/>
      <c r="D6" s="100"/>
      <c r="E6" s="100"/>
      <c r="F6" s="100"/>
      <c r="G6" s="100"/>
      <c r="H6" s="100"/>
      <c r="I6" s="101"/>
      <c r="J6" s="48"/>
      <c r="K6" s="48"/>
      <c r="L6" s="48" t="s">
        <v>253</v>
      </c>
      <c r="M6" s="48"/>
      <c r="N6" s="48" t="str">
        <f>MID(N3,2,2)</f>
        <v>09</v>
      </c>
      <c r="O6" s="48">
        <f t="shared" ref="O6:O11" si="0">VALUE(N6)</f>
        <v>9</v>
      </c>
      <c r="P6" s="48" t="str">
        <f>VLOOKUP(O6,$S$7:$T$22,2,0)</f>
        <v>Septiembre</v>
      </c>
      <c r="Q6" s="48"/>
      <c r="R6" s="48"/>
      <c r="S6" s="48"/>
      <c r="T6" s="48"/>
      <c r="U6" s="48" t="str">
        <f>MID(N4,2,2)</f>
        <v>12</v>
      </c>
      <c r="V6" s="48"/>
      <c r="W6" s="48"/>
      <c r="X6" s="48"/>
      <c r="Y6" s="48">
        <v>4</v>
      </c>
      <c r="Z6" s="48" t="s">
        <v>169</v>
      </c>
      <c r="AA6" s="48"/>
      <c r="AB6" s="48"/>
    </row>
    <row r="7" spans="1:28" ht="13.5" thickBot="1" x14ac:dyDescent="0.25">
      <c r="A7" s="43"/>
      <c r="B7" s="97" t="s">
        <v>262</v>
      </c>
      <c r="C7" s="98"/>
      <c r="D7" s="98"/>
      <c r="E7" s="98"/>
      <c r="F7" s="98"/>
      <c r="G7" s="98"/>
      <c r="H7" s="98"/>
      <c r="I7" s="88"/>
      <c r="J7" s="48"/>
      <c r="K7" s="48"/>
      <c r="L7" s="48" t="s">
        <v>254</v>
      </c>
      <c r="M7" s="48"/>
      <c r="N7" s="48" t="str">
        <f>MID(N4,2,2)</f>
        <v>12</v>
      </c>
      <c r="O7" s="48">
        <f t="shared" si="0"/>
        <v>12</v>
      </c>
      <c r="P7" s="48" t="str">
        <f>VLOOKUP(O7,$S$7:$T$22,2,0)</f>
        <v>Diciembre</v>
      </c>
      <c r="Q7" s="48"/>
      <c r="R7" s="48"/>
      <c r="S7" s="48">
        <f>VALUE(1)</f>
        <v>1</v>
      </c>
      <c r="T7" s="48" t="s">
        <v>157</v>
      </c>
      <c r="U7" s="48" t="str">
        <f>MID(U4,2,2)</f>
        <v>ct</v>
      </c>
      <c r="V7" s="48"/>
      <c r="W7" s="48"/>
      <c r="X7" s="48"/>
      <c r="Y7" s="48">
        <v>5</v>
      </c>
      <c r="Z7" s="48" t="s">
        <v>170</v>
      </c>
      <c r="AA7" s="48"/>
      <c r="AB7" s="48"/>
    </row>
    <row r="8" spans="1:28" ht="12.75" x14ac:dyDescent="0.2">
      <c r="A8" s="43"/>
      <c r="B8" s="70" t="s">
        <v>171</v>
      </c>
      <c r="C8" s="71">
        <v>2025</v>
      </c>
      <c r="D8" s="71">
        <v>2024</v>
      </c>
      <c r="E8" s="71"/>
      <c r="F8" s="72" t="s">
        <v>171</v>
      </c>
      <c r="G8" s="71">
        <v>2025</v>
      </c>
      <c r="H8" s="71">
        <v>2024</v>
      </c>
      <c r="I8" s="49"/>
      <c r="J8" s="48"/>
      <c r="K8" s="48"/>
      <c r="L8" s="48" t="s">
        <v>255</v>
      </c>
      <c r="M8" s="48"/>
      <c r="N8" s="48" t="str">
        <f>MID(N5,1,2)</f>
        <v>12</v>
      </c>
      <c r="O8" s="48">
        <f t="shared" si="0"/>
        <v>12</v>
      </c>
      <c r="Q8" s="48"/>
      <c r="R8" s="48"/>
      <c r="S8" s="48">
        <f>VALUE(2)</f>
        <v>2</v>
      </c>
      <c r="T8" s="48" t="s">
        <v>167</v>
      </c>
      <c r="U8" s="48" t="str">
        <f>MID(U5,1,2)</f>
        <v>An</v>
      </c>
      <c r="V8" s="48"/>
      <c r="W8" s="48"/>
      <c r="X8" s="48"/>
      <c r="Y8" s="48">
        <v>6</v>
      </c>
      <c r="Z8" s="48" t="s">
        <v>172</v>
      </c>
      <c r="AA8" s="48"/>
      <c r="AB8" s="48"/>
    </row>
    <row r="9" spans="1:28" ht="12.75" x14ac:dyDescent="0.2">
      <c r="A9" s="43"/>
      <c r="B9" s="73" t="s">
        <v>173</v>
      </c>
      <c r="C9" s="59"/>
      <c r="D9" s="59"/>
      <c r="E9" s="74"/>
      <c r="F9" s="75" t="s">
        <v>174</v>
      </c>
      <c r="G9" s="59"/>
      <c r="H9" s="76"/>
      <c r="I9" s="50"/>
      <c r="J9" s="48"/>
      <c r="K9" s="48"/>
      <c r="L9" s="48" t="s">
        <v>256</v>
      </c>
      <c r="M9" s="48"/>
      <c r="N9" s="48" t="str">
        <f>MID(N5,4,2)</f>
        <v>05</v>
      </c>
      <c r="O9" s="48">
        <f t="shared" si="0"/>
        <v>5</v>
      </c>
      <c r="P9" s="69" t="str">
        <f>VLOOKUP(O9,S7:T18,2,0)</f>
        <v>Mayo</v>
      </c>
      <c r="Q9" s="48"/>
      <c r="R9" s="48"/>
      <c r="S9" s="48">
        <f>VALUE(3)</f>
        <v>3</v>
      </c>
      <c r="T9" s="48" t="s">
        <v>168</v>
      </c>
      <c r="U9" s="48" t="str">
        <f>MID(U5,4,2)</f>
        <v>er</v>
      </c>
      <c r="V9" s="48"/>
      <c r="W9" s="48"/>
      <c r="X9" s="48"/>
      <c r="Y9" s="48">
        <v>7</v>
      </c>
      <c r="Z9" s="48" t="s">
        <v>175</v>
      </c>
      <c r="AA9" s="48"/>
      <c r="AB9" s="48"/>
    </row>
    <row r="10" spans="1:28" ht="12.75" x14ac:dyDescent="0.2">
      <c r="A10" s="43"/>
      <c r="B10" s="77" t="s">
        <v>176</v>
      </c>
      <c r="C10" s="75"/>
      <c r="D10" s="52"/>
      <c r="E10" s="52"/>
      <c r="F10" s="75" t="s">
        <v>177</v>
      </c>
      <c r="G10" s="52"/>
      <c r="H10" s="52"/>
      <c r="I10" s="50"/>
      <c r="J10" s="48"/>
      <c r="K10" s="48"/>
      <c r="L10" s="48" t="s">
        <v>257</v>
      </c>
      <c r="M10" s="48"/>
      <c r="N10" s="48" t="str">
        <f>MID(N3,5,4)</f>
        <v>2025</v>
      </c>
      <c r="O10" s="48">
        <f t="shared" si="0"/>
        <v>2025</v>
      </c>
      <c r="Q10" s="48"/>
      <c r="R10" s="48"/>
      <c r="S10" s="48">
        <f>VALUE(4)</f>
        <v>4</v>
      </c>
      <c r="T10" s="48" t="s">
        <v>169</v>
      </c>
      <c r="U10" s="48" t="str">
        <f>MID(U5,7,4)</f>
        <v>or</v>
      </c>
      <c r="V10" s="48"/>
      <c r="W10" s="48"/>
      <c r="X10" s="48"/>
      <c r="Y10" s="48">
        <v>8</v>
      </c>
      <c r="Z10" s="48" t="s">
        <v>178</v>
      </c>
      <c r="AA10" s="48"/>
      <c r="AB10" s="48"/>
    </row>
    <row r="11" spans="1:28" ht="12.75" x14ac:dyDescent="0.2">
      <c r="A11" s="43"/>
      <c r="B11" s="80" t="s">
        <v>179</v>
      </c>
      <c r="C11" s="81">
        <f>SUM(C12:C18)</f>
        <v>2270777273.0999999</v>
      </c>
      <c r="D11" s="81">
        <f>SUM(D12:D18)</f>
        <v>2487939016.2600002</v>
      </c>
      <c r="E11" s="54"/>
      <c r="F11" s="75" t="s">
        <v>180</v>
      </c>
      <c r="G11" s="54">
        <f>SUM(G12:G20)</f>
        <v>5071789426.5900002</v>
      </c>
      <c r="H11" s="54">
        <f>SUM(H12:H20)</f>
        <v>3536635349.5599999</v>
      </c>
      <c r="I11" s="50"/>
      <c r="J11" s="48"/>
      <c r="K11" s="48"/>
      <c r="L11" s="48"/>
      <c r="M11" s="48"/>
      <c r="N11" s="48" t="str">
        <f>MID(N4,5,4)</f>
        <v>2024</v>
      </c>
      <c r="O11" s="48">
        <f t="shared" si="0"/>
        <v>2024</v>
      </c>
      <c r="Q11" s="48"/>
      <c r="R11" s="48"/>
      <c r="S11" s="48">
        <f>VALUE(5)</f>
        <v>5</v>
      </c>
      <c r="T11" s="48" t="s">
        <v>170</v>
      </c>
      <c r="U11" s="48"/>
      <c r="V11" s="48"/>
      <c r="W11" s="48"/>
      <c r="X11" s="48"/>
      <c r="Y11" s="48">
        <v>9</v>
      </c>
      <c r="Z11" s="48" t="s">
        <v>181</v>
      </c>
      <c r="AA11" s="48"/>
      <c r="AB11" s="48"/>
    </row>
    <row r="12" spans="1:28" ht="12.75" x14ac:dyDescent="0.2">
      <c r="A12" s="43"/>
      <c r="B12" s="53" t="s">
        <v>38</v>
      </c>
      <c r="C12" s="90">
        <v>661203707.53999996</v>
      </c>
      <c r="D12" s="62">
        <f>IF(Table!K19="",0,Table!K19)</f>
        <v>702555011.83000004</v>
      </c>
      <c r="E12" s="51"/>
      <c r="F12" s="52" t="s">
        <v>90</v>
      </c>
      <c r="G12" s="90">
        <v>1336016283.2</v>
      </c>
      <c r="H12" s="51">
        <f>IF(Sheet1!K19="",0,Sheet1!K19)</f>
        <v>1383703864.0699999</v>
      </c>
      <c r="I12" s="50"/>
      <c r="J12" s="48"/>
      <c r="K12" s="48"/>
      <c r="L12" s="48"/>
      <c r="M12" s="48"/>
      <c r="N12" s="48"/>
      <c r="O12" s="48"/>
      <c r="Q12" s="48"/>
      <c r="R12" s="48"/>
      <c r="S12" s="48">
        <f>VALUE(6)</f>
        <v>6</v>
      </c>
      <c r="T12" s="48" t="s">
        <v>172</v>
      </c>
      <c r="U12" s="48"/>
      <c r="V12" s="48"/>
      <c r="W12" s="48"/>
      <c r="X12" s="48"/>
      <c r="Y12" s="48">
        <v>10</v>
      </c>
      <c r="Z12" s="48" t="s">
        <v>182</v>
      </c>
      <c r="AA12" s="48"/>
      <c r="AB12" s="48"/>
    </row>
    <row r="13" spans="1:28" ht="12.75" x14ac:dyDescent="0.2">
      <c r="A13" s="43"/>
      <c r="B13" s="53" t="s">
        <v>39</v>
      </c>
      <c r="C13" s="90">
        <v>64776793.579999998</v>
      </c>
      <c r="D13" s="62">
        <f>IF(Table!K20="",0,Table!K20)</f>
        <v>380344488.18000001</v>
      </c>
      <c r="E13" s="51"/>
      <c r="F13" s="52" t="s">
        <v>91</v>
      </c>
      <c r="G13" s="90">
        <v>770583521.72000003</v>
      </c>
      <c r="H13" s="51">
        <f>IF(Sheet1!K20="",0,Sheet1!K20)</f>
        <v>521330037.30000001</v>
      </c>
      <c r="I13" s="50"/>
      <c r="J13" s="48"/>
      <c r="K13" s="48"/>
      <c r="L13" s="48" t="s">
        <v>258</v>
      </c>
      <c r="M13" s="48"/>
      <c r="N13" s="48" t="str">
        <f>MID(N4,5,4)</f>
        <v>2024</v>
      </c>
      <c r="O13" s="48"/>
      <c r="Q13" s="48"/>
      <c r="R13" s="48"/>
      <c r="S13" s="48">
        <f>VALUE(7)</f>
        <v>7</v>
      </c>
      <c r="T13" s="48" t="s">
        <v>175</v>
      </c>
      <c r="U13" s="48" t="str">
        <f>MID(U4,5,4)</f>
        <v>al</v>
      </c>
      <c r="V13" s="48"/>
      <c r="W13" s="48"/>
      <c r="X13" s="48"/>
      <c r="Y13" s="48">
        <v>11</v>
      </c>
      <c r="Z13" s="48" t="s">
        <v>183</v>
      </c>
      <c r="AA13" s="48"/>
      <c r="AB13" s="48"/>
    </row>
    <row r="14" spans="1:28" ht="12.75" x14ac:dyDescent="0.2">
      <c r="A14" s="43"/>
      <c r="B14" s="53" t="s">
        <v>40</v>
      </c>
      <c r="C14" s="90">
        <v>0</v>
      </c>
      <c r="D14" s="62">
        <f>IF(Table!K21="",0,Table!K21)</f>
        <v>0</v>
      </c>
      <c r="E14" s="51"/>
      <c r="F14" s="52" t="s">
        <v>184</v>
      </c>
      <c r="G14" s="90">
        <v>1477599264.4100001</v>
      </c>
      <c r="H14" s="51">
        <f>IF(Sheet1!K21="",0,Sheet1!K21)</f>
        <v>601686404.90999997</v>
      </c>
      <c r="I14" s="50"/>
      <c r="J14" s="48"/>
      <c r="K14" s="48"/>
      <c r="L14" s="48" t="s">
        <v>259</v>
      </c>
      <c r="M14" s="48"/>
      <c r="N14" s="48" t="str">
        <f>MID(N3,5,4)</f>
        <v>2025</v>
      </c>
      <c r="O14" s="48"/>
      <c r="Q14" s="48"/>
      <c r="R14" s="48"/>
      <c r="S14" s="48">
        <f>VALUE(8)</f>
        <v>8</v>
      </c>
      <c r="T14" s="48" t="s">
        <v>178</v>
      </c>
      <c r="U14" s="48" t="str">
        <f>MID(U3,5,4)</f>
        <v/>
      </c>
      <c r="V14" s="48"/>
      <c r="W14" s="48"/>
      <c r="X14" s="48"/>
      <c r="Y14" s="48">
        <v>12</v>
      </c>
      <c r="Z14" s="48" t="s">
        <v>158</v>
      </c>
      <c r="AA14" s="48"/>
      <c r="AB14" s="48"/>
    </row>
    <row r="15" spans="1:28" ht="12.75" x14ac:dyDescent="0.2">
      <c r="A15" s="43"/>
      <c r="B15" s="53" t="s">
        <v>41</v>
      </c>
      <c r="C15" s="90">
        <v>46308231.880000003</v>
      </c>
      <c r="D15" s="62">
        <f>IF(Table!K22="",0,Table!K22)</f>
        <v>71220659.870000005</v>
      </c>
      <c r="E15" s="51"/>
      <c r="F15" s="52" t="s">
        <v>185</v>
      </c>
      <c r="G15" s="90">
        <v>70309023.519999996</v>
      </c>
      <c r="H15" s="51">
        <f>IF(Sheet1!K22="",0,Sheet1!K22)</f>
        <v>69824978.519999996</v>
      </c>
      <c r="I15" s="50"/>
      <c r="J15" s="48"/>
      <c r="K15" s="48"/>
      <c r="L15" s="48"/>
      <c r="M15" s="48"/>
      <c r="N15" s="48"/>
      <c r="O15" s="48"/>
      <c r="Q15" s="48"/>
      <c r="R15" s="48"/>
      <c r="S15" s="48">
        <f>VALUE(9)</f>
        <v>9</v>
      </c>
      <c r="T15" s="48" t="s">
        <v>181</v>
      </c>
      <c r="U15" s="48"/>
      <c r="V15" s="48"/>
      <c r="W15" s="48"/>
      <c r="X15" s="48"/>
      <c r="Y15" s="48"/>
      <c r="Z15" s="48"/>
      <c r="AA15" s="48"/>
      <c r="AB15" s="48"/>
    </row>
    <row r="16" spans="1:28" ht="12.75" x14ac:dyDescent="0.2">
      <c r="B16" s="53" t="s">
        <v>42</v>
      </c>
      <c r="C16" s="90">
        <v>1498459534.0999999</v>
      </c>
      <c r="D16" s="62">
        <f>IF(Table!K23="",0,Table!K23)</f>
        <v>1333789850.3800001</v>
      </c>
      <c r="E16" s="51"/>
      <c r="F16" s="52" t="s">
        <v>94</v>
      </c>
      <c r="G16" s="90">
        <v>1099543832.7</v>
      </c>
      <c r="H16" s="51">
        <f>IF(Sheet1!K23="",0,Sheet1!K23)</f>
        <v>749912808.51999998</v>
      </c>
      <c r="I16" s="50"/>
      <c r="L16" s="69" t="str">
        <f>CONCATENATE("01/",IF(OR(N6="13",N6="14",N6="15",N6="16"),12,N6),"/",N14)</f>
        <v>01/09/2025</v>
      </c>
      <c r="N16" s="69" t="str">
        <f>CONCATENATE("01/",P6,"/",P14)</f>
        <v>01/Septiembre/</v>
      </c>
      <c r="Q16" s="48"/>
      <c r="R16" s="48"/>
      <c r="S16" s="48">
        <f>VALUE(10)</f>
        <v>10</v>
      </c>
      <c r="T16" s="48" t="s">
        <v>182</v>
      </c>
    </row>
    <row r="17" spans="2:20" ht="12.75" x14ac:dyDescent="0.2">
      <c r="B17" s="60" t="s">
        <v>186</v>
      </c>
      <c r="C17" s="90">
        <v>0</v>
      </c>
      <c r="D17" s="62">
        <f>IF(Table!K24="",0,Table!K24)</f>
        <v>0</v>
      </c>
      <c r="E17" s="51"/>
      <c r="F17" s="61" t="s">
        <v>187</v>
      </c>
      <c r="G17" s="90">
        <v>3538321.27</v>
      </c>
      <c r="H17" s="51">
        <f>IF(Sheet1!K24="",0,Sheet1!K24)</f>
        <v>3538321.27</v>
      </c>
      <c r="I17" s="50"/>
      <c r="L17" s="85">
        <f>EOMONTH(L16,0)</f>
        <v>45930</v>
      </c>
      <c r="N17" s="85" t="e">
        <f>EOMONTH(N16,0)</f>
        <v>#VALUE!</v>
      </c>
      <c r="Q17" s="48"/>
      <c r="R17" s="48"/>
      <c r="S17" s="48">
        <f>VALUE(11)</f>
        <v>11</v>
      </c>
      <c r="T17" s="48" t="s">
        <v>183</v>
      </c>
    </row>
    <row r="18" spans="2:20" ht="12.75" x14ac:dyDescent="0.2">
      <c r="B18" s="53" t="s">
        <v>44</v>
      </c>
      <c r="C18" s="90">
        <v>29006</v>
      </c>
      <c r="D18" s="62">
        <f>IF(Table!K25="",0,Table!K25)</f>
        <v>29006</v>
      </c>
      <c r="E18" s="51"/>
      <c r="F18" s="52" t="s">
        <v>96</v>
      </c>
      <c r="G18" s="90">
        <v>90103983.859999999</v>
      </c>
      <c r="H18" s="51">
        <f>IF(Sheet1!K25="",0,Sheet1!K25)</f>
        <v>52618593.229999997</v>
      </c>
      <c r="I18" s="50"/>
      <c r="L18" s="85"/>
      <c r="Q18" s="48"/>
      <c r="R18" s="48"/>
      <c r="S18" s="48">
        <f>VALUE(12)</f>
        <v>12</v>
      </c>
      <c r="T18" s="48" t="s">
        <v>158</v>
      </c>
    </row>
    <row r="19" spans="2:20" ht="12.75" x14ac:dyDescent="0.2">
      <c r="B19" s="80" t="s">
        <v>188</v>
      </c>
      <c r="C19" s="81">
        <f>SUM(C20:C26)</f>
        <v>1844245041.4099998</v>
      </c>
      <c r="D19" s="81">
        <f>SUM(D20:D26)</f>
        <v>2993813274.4399996</v>
      </c>
      <c r="E19" s="51"/>
      <c r="F19" s="52" t="s">
        <v>189</v>
      </c>
      <c r="G19" s="90">
        <v>917927.94</v>
      </c>
      <c r="H19" s="51">
        <f>IF(Sheet1!K26="",0,Sheet1!K26)</f>
        <v>917272.94</v>
      </c>
      <c r="I19" s="50"/>
      <c r="L19" s="69" t="str">
        <f>CONCATENATE("01/",IF(OR(N7="13",N7="14",N7="15",N7="16"),"12",N7),"/",N13)</f>
        <v>01/12/2024</v>
      </c>
      <c r="S19" s="48">
        <v>13</v>
      </c>
      <c r="T19" s="48" t="s">
        <v>158</v>
      </c>
    </row>
    <row r="20" spans="2:20" ht="12.75" x14ac:dyDescent="0.2">
      <c r="B20" s="53" t="s">
        <v>46</v>
      </c>
      <c r="C20" s="90">
        <v>0</v>
      </c>
      <c r="D20" s="62">
        <f>IF(Table!K27="",0,Table!K27)</f>
        <v>0</v>
      </c>
      <c r="E20" s="51"/>
      <c r="F20" s="52" t="s">
        <v>98</v>
      </c>
      <c r="G20" s="90">
        <v>223177267.97</v>
      </c>
      <c r="H20" s="51">
        <f>IF(Sheet1!K27="",0,Sheet1!K27)</f>
        <v>153103068.80000001</v>
      </c>
      <c r="I20" s="50"/>
      <c r="L20" s="85">
        <f>EOMONTH(L19,0)</f>
        <v>45657</v>
      </c>
      <c r="S20" s="48">
        <v>14</v>
      </c>
      <c r="T20" s="48" t="s">
        <v>158</v>
      </c>
    </row>
    <row r="21" spans="2:20" ht="12.75" x14ac:dyDescent="0.2">
      <c r="B21" s="53" t="s">
        <v>47</v>
      </c>
      <c r="C21" s="90">
        <v>41342.97</v>
      </c>
      <c r="D21" s="62">
        <f>IF(Table!K28="",0,Table!K28)</f>
        <v>39501.97</v>
      </c>
      <c r="E21" s="51"/>
      <c r="F21" s="75" t="s">
        <v>190</v>
      </c>
      <c r="G21" s="81">
        <f>SUM(G22:G24)</f>
        <v>2800000000.3400002</v>
      </c>
      <c r="H21" s="54">
        <f>SUM(H22:H24)</f>
        <v>2150000000</v>
      </c>
      <c r="I21" s="50"/>
      <c r="S21" s="48">
        <v>15</v>
      </c>
      <c r="T21" s="48" t="s">
        <v>158</v>
      </c>
    </row>
    <row r="22" spans="2:20" ht="12.75" x14ac:dyDescent="0.2">
      <c r="B22" s="53" t="s">
        <v>48</v>
      </c>
      <c r="C22" s="90">
        <v>1132978857.01</v>
      </c>
      <c r="D22" s="62">
        <f>IF(Table!K29="",0,Table!K29)</f>
        <v>2234374844.5999999</v>
      </c>
      <c r="E22" s="51"/>
      <c r="F22" s="52" t="s">
        <v>100</v>
      </c>
      <c r="G22" s="90">
        <v>2800000000.3400002</v>
      </c>
      <c r="H22" s="51">
        <f>IF(Sheet1!K29="",0,Sheet1!K29)</f>
        <v>2150000000</v>
      </c>
      <c r="I22" s="50"/>
      <c r="L22" s="69" t="str">
        <f>TEXT(L17,"dd")</f>
        <v>30</v>
      </c>
      <c r="N22" s="69" t="e">
        <f>TEXT(N17,"dd")</f>
        <v>#VALUE!</v>
      </c>
      <c r="S22" s="48">
        <v>16</v>
      </c>
      <c r="T22" s="48" t="s">
        <v>158</v>
      </c>
    </row>
    <row r="23" spans="2:20" ht="12.75" x14ac:dyDescent="0.2">
      <c r="B23" s="53" t="s">
        <v>49</v>
      </c>
      <c r="C23" s="90">
        <v>7217.55</v>
      </c>
      <c r="D23" s="62">
        <f>IF(Table!K30="",0,Table!K30)</f>
        <v>7313.43</v>
      </c>
      <c r="E23" s="51"/>
      <c r="F23" s="52" t="s">
        <v>191</v>
      </c>
      <c r="G23" s="90">
        <v>0</v>
      </c>
      <c r="H23" s="51">
        <f>IF(Sheet1!K30="",0,Sheet1!K30)</f>
        <v>0</v>
      </c>
      <c r="I23" s="50"/>
      <c r="L23" s="69" t="str">
        <f>TEXT(L20,"dd")</f>
        <v>31</v>
      </c>
    </row>
    <row r="24" spans="2:20" ht="12.75" x14ac:dyDescent="0.2">
      <c r="B24" s="53" t="s">
        <v>50</v>
      </c>
      <c r="C24" s="90">
        <v>48897873.350000001</v>
      </c>
      <c r="D24" s="62">
        <f>IF(Table!K31="",0,Table!K31)</f>
        <v>47675365.649999999</v>
      </c>
      <c r="E24" s="51"/>
      <c r="F24" s="52" t="s">
        <v>102</v>
      </c>
      <c r="G24" s="90">
        <v>0</v>
      </c>
      <c r="H24" s="51">
        <f>IF(Sheet1!K31="",0,Sheet1!K31)</f>
        <v>0</v>
      </c>
      <c r="I24" s="50"/>
    </row>
    <row r="25" spans="2:20" ht="12.75" x14ac:dyDescent="0.2">
      <c r="B25" s="53" t="s">
        <v>51</v>
      </c>
      <c r="C25" s="90">
        <v>37669243.950000003</v>
      </c>
      <c r="D25" s="62">
        <f>IF(Table!K32="",0,Table!K32)</f>
        <v>32489913.879999999</v>
      </c>
      <c r="E25" s="51"/>
      <c r="F25" s="75" t="s">
        <v>192</v>
      </c>
      <c r="G25" s="81">
        <f>SUM(G26:G27)</f>
        <v>743572094.63999999</v>
      </c>
      <c r="H25" s="54">
        <f>SUM(H26:H27)</f>
        <v>142293942.28999999</v>
      </c>
      <c r="I25" s="50"/>
      <c r="L25" s="69" t="str">
        <f>CONCATENATE("Al"," ",L22," ","de"," ",P6," ","del"," ",O10," ","y"," ","al"," ",L23," ","de"," ",P7," ","del"," ",O11)</f>
        <v>Al 30 de Septiembre del 2025 y al 31 de Diciembre del 2024</v>
      </c>
    </row>
    <row r="26" spans="2:20" ht="12.75" x14ac:dyDescent="0.2">
      <c r="B26" s="53" t="s">
        <v>193</v>
      </c>
      <c r="C26" s="90">
        <v>624650506.58000004</v>
      </c>
      <c r="D26" s="62">
        <f>IF(Table!K33="",0,Table!K33)</f>
        <v>679226334.90999997</v>
      </c>
      <c r="E26" s="51"/>
      <c r="F26" s="52" t="s">
        <v>104</v>
      </c>
      <c r="G26" s="90">
        <v>743572094.63999999</v>
      </c>
      <c r="H26" s="51">
        <f>IF(Sheet1!K33="",0,Sheet1!K33)</f>
        <v>142293942.28999999</v>
      </c>
      <c r="I26" s="50"/>
      <c r="L26" s="69" t="str">
        <f>CONCATENATE("Al"," ",L22," ","de"," ",P7," ","del"," ",O11," ","y"," ","al"," ",L22," ","de"," ",P6," ","del"," ",O10)</f>
        <v>Al 30 de Diciembre del 2024 y al 30 de Septiembre del 2025</v>
      </c>
    </row>
    <row r="27" spans="2:20" ht="12.75" x14ac:dyDescent="0.2">
      <c r="B27" s="77" t="s">
        <v>194</v>
      </c>
      <c r="C27" s="81">
        <f>SUM(C28:C32)</f>
        <v>726533387.14999998</v>
      </c>
      <c r="D27" s="81">
        <f>SUM(D28:D32)</f>
        <v>296226142.85000002</v>
      </c>
      <c r="E27" s="51"/>
      <c r="F27" s="52" t="s">
        <v>105</v>
      </c>
      <c r="G27" s="62">
        <f>IF(Sheet1!J34="",0,Sheet1!J34)</f>
        <v>0</v>
      </c>
      <c r="H27" s="51">
        <f>IF(Sheet1!K34="",0,Sheet1!K34)</f>
        <v>0</v>
      </c>
      <c r="I27" s="50"/>
    </row>
    <row r="28" spans="2:20" ht="12.75" x14ac:dyDescent="0.2">
      <c r="B28" s="60" t="s">
        <v>195</v>
      </c>
      <c r="C28" s="90">
        <v>0</v>
      </c>
      <c r="D28" s="62">
        <f>IF(Table!K35="",0,Table!K35)</f>
        <v>0</v>
      </c>
      <c r="E28" s="51"/>
      <c r="F28" s="75" t="s">
        <v>196</v>
      </c>
      <c r="G28" s="81">
        <f>IF(Sheet1!J35="",0,Sheet1!J35)</f>
        <v>0</v>
      </c>
      <c r="H28" s="54">
        <f>IF(Sheet1!K35="",0,Sheet1!K35)</f>
        <v>0</v>
      </c>
      <c r="I28" s="50"/>
    </row>
    <row r="29" spans="2:20" ht="12.75" x14ac:dyDescent="0.2">
      <c r="B29" s="53" t="s">
        <v>197</v>
      </c>
      <c r="C29" s="90">
        <v>0</v>
      </c>
      <c r="D29" s="62">
        <f>IF(Table!K36="",0,Table!K36)</f>
        <v>0</v>
      </c>
      <c r="E29" s="51"/>
      <c r="F29" s="75" t="s">
        <v>198</v>
      </c>
      <c r="G29" s="81">
        <f>IF(Sheet1!J36="",0,Sheet1!J36)</f>
        <v>0</v>
      </c>
      <c r="H29" s="54">
        <f>IF(Sheet1!K36="",0,Sheet1!K36)</f>
        <v>0</v>
      </c>
      <c r="I29" s="50"/>
    </row>
    <row r="30" spans="2:20" ht="12.75" x14ac:dyDescent="0.2">
      <c r="B30" s="53" t="s">
        <v>199</v>
      </c>
      <c r="C30" s="90">
        <v>0</v>
      </c>
      <c r="D30" s="62">
        <f>IF(Table!K37="",0,Table!K37)</f>
        <v>0</v>
      </c>
      <c r="E30" s="51"/>
      <c r="F30" s="52" t="s">
        <v>108</v>
      </c>
      <c r="G30" s="62">
        <f>IF(Sheet1!J37="",0,Sheet1!J37)</f>
        <v>0</v>
      </c>
      <c r="H30" s="51">
        <f>IF(Sheet1!K37="",0,Sheet1!K37)</f>
        <v>0</v>
      </c>
      <c r="I30" s="50"/>
    </row>
    <row r="31" spans="2:20" ht="12.75" x14ac:dyDescent="0.2">
      <c r="B31" s="53" t="s">
        <v>200</v>
      </c>
      <c r="C31" s="90">
        <v>726533387.14999998</v>
      </c>
      <c r="D31" s="62">
        <f>IF(Table!K38="",0,Table!K38)</f>
        <v>296226142.85000002</v>
      </c>
      <c r="E31" s="51"/>
      <c r="F31" s="52" t="s">
        <v>109</v>
      </c>
      <c r="G31" s="62">
        <f>IF(Sheet1!J38="",0,Sheet1!J38)</f>
        <v>0</v>
      </c>
      <c r="H31" s="51">
        <f>IF(Sheet1!K38="",0,Sheet1!K38)</f>
        <v>0</v>
      </c>
      <c r="I31" s="50"/>
    </row>
    <row r="32" spans="2:20" ht="12.75" x14ac:dyDescent="0.2">
      <c r="B32" s="53" t="s">
        <v>201</v>
      </c>
      <c r="C32" s="90">
        <v>0</v>
      </c>
      <c r="D32" s="62">
        <f>IF(Table!K39="",0,Table!K39)</f>
        <v>0</v>
      </c>
      <c r="E32" s="51"/>
      <c r="F32" s="52" t="s">
        <v>110</v>
      </c>
      <c r="G32" s="62">
        <f>IF(Sheet1!J39="",0,Sheet1!J39)</f>
        <v>0</v>
      </c>
      <c r="H32" s="51">
        <f>IF(Sheet1!K39="",0,Sheet1!K39)</f>
        <v>0</v>
      </c>
      <c r="I32" s="50"/>
    </row>
    <row r="33" spans="2:9" ht="12.75" x14ac:dyDescent="0.2">
      <c r="B33" s="77" t="s">
        <v>202</v>
      </c>
      <c r="C33" s="81">
        <f>SUM(C34:C38)</f>
        <v>0</v>
      </c>
      <c r="D33" s="81">
        <f>SUM(D34:D38)</f>
        <v>0</v>
      </c>
      <c r="E33" s="51"/>
      <c r="F33" s="75" t="s">
        <v>203</v>
      </c>
      <c r="G33" s="81">
        <f>+G34+G35+G36+G37+G38+G39</f>
        <v>227813549.07000002</v>
      </c>
      <c r="H33" s="54">
        <f>IF(Sheet1!K40="",0,Sheet1!K40)</f>
        <v>224453608.03</v>
      </c>
      <c r="I33" s="50"/>
    </row>
    <row r="34" spans="2:9" ht="12.75" x14ac:dyDescent="0.2">
      <c r="B34" s="53" t="s">
        <v>60</v>
      </c>
      <c r="C34" s="62">
        <f>IF(Table!J41="",0,Table!J41)</f>
        <v>0</v>
      </c>
      <c r="D34" s="62">
        <f>IF(Table!K41="",0,Table!K41)</f>
        <v>0</v>
      </c>
      <c r="E34" s="51"/>
      <c r="F34" s="52" t="s">
        <v>112</v>
      </c>
      <c r="G34" s="90">
        <v>16497712.08</v>
      </c>
      <c r="H34" s="51">
        <f>IF(Sheet1!K41="",0,Sheet1!K41)</f>
        <v>15081524.58</v>
      </c>
      <c r="I34" s="50"/>
    </row>
    <row r="35" spans="2:9" ht="12.75" x14ac:dyDescent="0.2">
      <c r="B35" s="53" t="s">
        <v>61</v>
      </c>
      <c r="C35" s="62">
        <f>IF(Table!J42="",0,Table!J42)</f>
        <v>0</v>
      </c>
      <c r="D35" s="62">
        <f>IF(Table!K42="",0,Table!K42)</f>
        <v>0</v>
      </c>
      <c r="E35" s="51"/>
      <c r="F35" s="52" t="s">
        <v>113</v>
      </c>
      <c r="G35" s="90">
        <v>211315836.99000001</v>
      </c>
      <c r="H35" s="51">
        <f>IF(Sheet1!K42="",0,Sheet1!K42)</f>
        <v>209372083.44999999</v>
      </c>
      <c r="I35" s="50"/>
    </row>
    <row r="36" spans="2:9" ht="12.75" x14ac:dyDescent="0.2">
      <c r="B36" s="53" t="s">
        <v>62</v>
      </c>
      <c r="C36" s="62">
        <f>IF(Table!J43="",0,Table!J43)</f>
        <v>0</v>
      </c>
      <c r="D36" s="62">
        <f>IF(Table!K43="",0,Table!K43)</f>
        <v>0</v>
      </c>
      <c r="E36" s="51"/>
      <c r="F36" s="52" t="s">
        <v>114</v>
      </c>
      <c r="G36" s="90">
        <v>0</v>
      </c>
      <c r="H36" s="51">
        <f>IF(Sheet1!K43="",0,Sheet1!K43)</f>
        <v>0</v>
      </c>
      <c r="I36" s="50"/>
    </row>
    <row r="37" spans="2:9" ht="12.75" x14ac:dyDescent="0.2">
      <c r="B37" s="53" t="s">
        <v>204</v>
      </c>
      <c r="C37" s="62">
        <f>IF(Table!J44="",0,Table!J44)</f>
        <v>0</v>
      </c>
      <c r="D37" s="62">
        <f>IF(Table!K44="",0,Table!K44)</f>
        <v>0</v>
      </c>
      <c r="E37" s="51"/>
      <c r="F37" s="52" t="s">
        <v>205</v>
      </c>
      <c r="G37" s="90">
        <v>0</v>
      </c>
      <c r="H37" s="51">
        <f>IF(Sheet1!K44="",0,Sheet1!K44)</f>
        <v>0</v>
      </c>
      <c r="I37" s="50"/>
    </row>
    <row r="38" spans="2:9" ht="12.75" x14ac:dyDescent="0.2">
      <c r="B38" s="53" t="s">
        <v>64</v>
      </c>
      <c r="C38" s="62">
        <f>IF(Table!J45="",0,Table!J45)</f>
        <v>0</v>
      </c>
      <c r="D38" s="62">
        <f>IF(Table!K45="",0,Table!K45)</f>
        <v>0</v>
      </c>
      <c r="E38" s="51"/>
      <c r="F38" s="52" t="s">
        <v>206</v>
      </c>
      <c r="G38" s="90">
        <v>0</v>
      </c>
      <c r="H38" s="51">
        <f>IF(Sheet1!K45="",0,Sheet1!K45)</f>
        <v>0</v>
      </c>
      <c r="I38" s="50"/>
    </row>
    <row r="39" spans="2:9" ht="12.75" x14ac:dyDescent="0.2">
      <c r="B39" s="77" t="s">
        <v>207</v>
      </c>
      <c r="C39" s="81">
        <f>IF(Table!J46="",0,Table!J46)</f>
        <v>486820.21</v>
      </c>
      <c r="D39" s="81">
        <f>IF(Table!K46="",0,Table!K46)</f>
        <v>486820.21</v>
      </c>
      <c r="E39" s="51"/>
      <c r="F39" s="52" t="s">
        <v>117</v>
      </c>
      <c r="G39" s="90">
        <v>0</v>
      </c>
      <c r="H39" s="51">
        <f>IF(Sheet1!K46="",0,Sheet1!K46)</f>
        <v>0</v>
      </c>
      <c r="I39" s="50"/>
    </row>
    <row r="40" spans="2:9" ht="12.75" x14ac:dyDescent="0.2">
      <c r="B40" s="77" t="s">
        <v>208</v>
      </c>
      <c r="C40" s="81">
        <f>SUM(C41:C42)</f>
        <v>0</v>
      </c>
      <c r="D40" s="54">
        <f>SUM(D41:D42)</f>
        <v>0</v>
      </c>
      <c r="E40" s="51"/>
      <c r="F40" s="75" t="s">
        <v>209</v>
      </c>
      <c r="G40" s="81">
        <f>IF(Sheet1!J47="",0,Sheet1!J47)</f>
        <v>0</v>
      </c>
      <c r="H40" s="54">
        <f>IF(Sheet1!K47="",0,Sheet1!K47)</f>
        <v>0</v>
      </c>
      <c r="I40" s="50"/>
    </row>
    <row r="41" spans="2:9" ht="12.75" x14ac:dyDescent="0.2">
      <c r="B41" s="53" t="s">
        <v>210</v>
      </c>
      <c r="C41" s="62">
        <f>IF(Table!J48="",0,Table!J48)</f>
        <v>0</v>
      </c>
      <c r="D41" s="51">
        <f>IF(Table!K48="",0,Table!K48)</f>
        <v>0</v>
      </c>
      <c r="E41" s="51"/>
      <c r="F41" s="52" t="s">
        <v>119</v>
      </c>
      <c r="G41" s="62">
        <f>IF(Sheet1!J48="",0,Sheet1!J48)</f>
        <v>0</v>
      </c>
      <c r="H41" s="51">
        <f>IF(Sheet1!K48="",0,Sheet1!K48)</f>
        <v>0</v>
      </c>
      <c r="I41" s="50"/>
    </row>
    <row r="42" spans="2:9" ht="12.75" x14ac:dyDescent="0.2">
      <c r="B42" s="53" t="s">
        <v>68</v>
      </c>
      <c r="C42" s="62">
        <f>IF(Table!J49="",0,Table!J49)</f>
        <v>0</v>
      </c>
      <c r="D42" s="51">
        <f>IF(Table!K49="",0,Table!K49)</f>
        <v>0</v>
      </c>
      <c r="E42" s="51"/>
      <c r="F42" s="52" t="s">
        <v>120</v>
      </c>
      <c r="G42" s="62">
        <f>IF(Sheet1!J49="",0,Sheet1!J49)</f>
        <v>0</v>
      </c>
      <c r="H42" s="51">
        <f>IF(Sheet1!K49="",0,Sheet1!K49)</f>
        <v>0</v>
      </c>
      <c r="I42" s="50"/>
    </row>
    <row r="43" spans="2:9" ht="12.75" x14ac:dyDescent="0.2">
      <c r="B43" s="77" t="s">
        <v>211</v>
      </c>
      <c r="C43" s="81">
        <f>SUM(C44:C47)</f>
        <v>21200500</v>
      </c>
      <c r="D43" s="54">
        <f>SUM(D44:D47)</f>
        <v>0</v>
      </c>
      <c r="E43" s="51"/>
      <c r="F43" s="52" t="s">
        <v>121</v>
      </c>
      <c r="G43" s="62">
        <f>IF(Sheet1!J50="",0,Sheet1!J50)</f>
        <v>0</v>
      </c>
      <c r="H43" s="51">
        <f>IF(Sheet1!K50="",0,Sheet1!K50)</f>
        <v>0</v>
      </c>
      <c r="I43" s="50"/>
    </row>
    <row r="44" spans="2:9" ht="12.75" x14ac:dyDescent="0.2">
      <c r="B44" s="53" t="s">
        <v>70</v>
      </c>
      <c r="C44" s="90">
        <v>0</v>
      </c>
      <c r="D44" s="51">
        <f>IF(Table!K51="",0,Table!K51)</f>
        <v>0</v>
      </c>
      <c r="E44" s="51"/>
      <c r="F44" s="75" t="s">
        <v>212</v>
      </c>
      <c r="G44" s="81">
        <f>+G45+G46+G47</f>
        <v>1093553984.51</v>
      </c>
      <c r="H44" s="54">
        <f>IF(Sheet1!K51="",0,Sheet1!K51)</f>
        <v>2297840668.1900001</v>
      </c>
      <c r="I44" s="50"/>
    </row>
    <row r="45" spans="2:9" ht="12.75" x14ac:dyDescent="0.2">
      <c r="B45" s="53" t="s">
        <v>71</v>
      </c>
      <c r="C45" s="90">
        <v>0</v>
      </c>
      <c r="D45" s="51">
        <f>IF(Table!K52="",0,Table!K52)</f>
        <v>0</v>
      </c>
      <c r="E45" s="51"/>
      <c r="F45" s="52" t="s">
        <v>123</v>
      </c>
      <c r="G45" s="90">
        <v>5479186.8700000001</v>
      </c>
      <c r="H45" s="51">
        <f>IF(Sheet1!K52="",0,Sheet1!K52)</f>
        <v>4618608.92</v>
      </c>
      <c r="I45" s="50"/>
    </row>
    <row r="46" spans="2:9" ht="12.75" x14ac:dyDescent="0.2">
      <c r="B46" s="53" t="s">
        <v>213</v>
      </c>
      <c r="C46" s="90">
        <v>21200500</v>
      </c>
      <c r="D46" s="51">
        <f>IF(Table!K53="",0,Table!K53)</f>
        <v>0</v>
      </c>
      <c r="E46" s="51"/>
      <c r="F46" s="52" t="s">
        <v>124</v>
      </c>
      <c r="G46" s="90">
        <v>336832224.70999998</v>
      </c>
      <c r="H46" s="51">
        <f>IF(Sheet1!K53="",0,Sheet1!K53)</f>
        <v>1605153343.5</v>
      </c>
      <c r="I46" s="50"/>
    </row>
    <row r="47" spans="2:9" ht="12.75" x14ac:dyDescent="0.2">
      <c r="B47" s="53" t="s">
        <v>73</v>
      </c>
      <c r="C47" s="90">
        <v>0</v>
      </c>
      <c r="D47" s="51">
        <f>IF(Table!K54="",0,Table!K54)</f>
        <v>0</v>
      </c>
      <c r="E47" s="51"/>
      <c r="F47" s="52" t="s">
        <v>125</v>
      </c>
      <c r="G47" s="90">
        <v>751242572.92999995</v>
      </c>
      <c r="H47" s="51">
        <f>IF(Sheet1!K54="",0,Sheet1!K54)</f>
        <v>688068715.76999998</v>
      </c>
      <c r="I47" s="50"/>
    </row>
    <row r="48" spans="2:9" ht="12.75" x14ac:dyDescent="0.2">
      <c r="B48" s="53"/>
      <c r="C48" s="62"/>
      <c r="D48" s="51"/>
      <c r="E48" s="51"/>
      <c r="F48" s="52"/>
      <c r="G48" s="62"/>
      <c r="H48" s="51"/>
      <c r="I48" s="50"/>
    </row>
    <row r="49" spans="2:9" ht="12.75" x14ac:dyDescent="0.2">
      <c r="B49" s="77" t="s">
        <v>214</v>
      </c>
      <c r="C49" s="81">
        <f>SUM(C11+C19+C27+C33+C39+C40+C43)</f>
        <v>4863243021.8699999</v>
      </c>
      <c r="D49" s="54">
        <f>SUM(D11+D19+D27+D33+D39+D40+D43)</f>
        <v>5778465253.7600002</v>
      </c>
      <c r="E49" s="51"/>
      <c r="F49" s="75" t="s">
        <v>215</v>
      </c>
      <c r="G49" s="81">
        <f>SUM(G11+G21+G25+G28+G29+G33+G40+G44)</f>
        <v>9936729055.1499996</v>
      </c>
      <c r="H49" s="54">
        <f>SUM(H11+H21+H25+H28+H29+H33+H40+H44)</f>
        <v>8351223568.0699997</v>
      </c>
      <c r="I49" s="50"/>
    </row>
    <row r="50" spans="2:9" ht="12.75" x14ac:dyDescent="0.2">
      <c r="B50" s="53"/>
      <c r="C50" s="62"/>
      <c r="D50" s="51"/>
      <c r="E50" s="51"/>
      <c r="F50" s="52"/>
      <c r="G50" s="62"/>
      <c r="H50" s="51"/>
      <c r="I50" s="50"/>
    </row>
    <row r="51" spans="2:9" ht="12.75" x14ac:dyDescent="0.2">
      <c r="B51" s="77" t="s">
        <v>216</v>
      </c>
      <c r="C51" s="62"/>
      <c r="D51" s="51"/>
      <c r="E51" s="51"/>
      <c r="F51" s="75" t="s">
        <v>217</v>
      </c>
      <c r="G51" s="62"/>
      <c r="H51" s="51"/>
      <c r="I51" s="50"/>
    </row>
    <row r="52" spans="2:9" ht="12.75" x14ac:dyDescent="0.2">
      <c r="B52" s="53" t="s">
        <v>218</v>
      </c>
      <c r="C52" s="90">
        <v>33839286720.700001</v>
      </c>
      <c r="D52" s="51">
        <f>IF(Table!K57="",0,Table!K57)</f>
        <v>28445186349.77</v>
      </c>
      <c r="E52" s="51"/>
      <c r="F52" s="52" t="s">
        <v>219</v>
      </c>
      <c r="G52" s="62">
        <f>IF(Sheet1!J57="",0,Sheet1!J57)</f>
        <v>0</v>
      </c>
      <c r="H52" s="51">
        <f>IF(Sheet1!K57="",0,Sheet1!K57)</f>
        <v>0</v>
      </c>
      <c r="I52" s="50"/>
    </row>
    <row r="53" spans="2:9" ht="12.75" x14ac:dyDescent="0.2">
      <c r="B53" s="53" t="s">
        <v>220</v>
      </c>
      <c r="C53" s="90">
        <v>180010314.5</v>
      </c>
      <c r="D53" s="51">
        <f>IF(Table!K58="",0,Table!K58)</f>
        <v>180010314.5</v>
      </c>
      <c r="E53" s="51"/>
      <c r="F53" s="52" t="s">
        <v>221</v>
      </c>
      <c r="G53" s="62">
        <f>IF(Sheet1!J58="",0,Sheet1!J58)</f>
        <v>0</v>
      </c>
      <c r="H53" s="51">
        <f>IF(Sheet1!K58="",0,Sheet1!K58)</f>
        <v>0</v>
      </c>
      <c r="I53" s="50"/>
    </row>
    <row r="54" spans="2:9" ht="12.75" x14ac:dyDescent="0.2">
      <c r="B54" s="53" t="s">
        <v>222</v>
      </c>
      <c r="C54" s="90">
        <v>68021430340.419998</v>
      </c>
      <c r="D54" s="51">
        <f>IF(Table!K59="",0,Table!K59)</f>
        <v>51853271638.519997</v>
      </c>
      <c r="E54" s="51"/>
      <c r="F54" s="52" t="s">
        <v>223</v>
      </c>
      <c r="G54" s="90">
        <v>19422977953.41</v>
      </c>
      <c r="H54" s="51">
        <f>IF(Sheet1!K59="",0,Sheet1!K59)</f>
        <v>19167313156.52</v>
      </c>
      <c r="I54" s="50"/>
    </row>
    <row r="55" spans="2:9" ht="12.75" x14ac:dyDescent="0.2">
      <c r="B55" s="53" t="s">
        <v>224</v>
      </c>
      <c r="C55" s="90">
        <v>5206468053.8599997</v>
      </c>
      <c r="D55" s="51">
        <f>IF(Table!K60="",0,Table!K60)</f>
        <v>4859071678.5</v>
      </c>
      <c r="E55" s="51"/>
      <c r="F55" s="52" t="s">
        <v>225</v>
      </c>
      <c r="G55" s="62">
        <f>IF(Sheet1!J60="",0,Sheet1!J60)</f>
        <v>0</v>
      </c>
      <c r="H55" s="51">
        <f>IF(Sheet1!K60="",0,Sheet1!K60)</f>
        <v>0</v>
      </c>
      <c r="I55" s="50"/>
    </row>
    <row r="56" spans="2:9" ht="12.75" x14ac:dyDescent="0.2">
      <c r="B56" s="53" t="s">
        <v>226</v>
      </c>
      <c r="C56" s="90">
        <v>196782406.11000001</v>
      </c>
      <c r="D56" s="51">
        <f>IF(Table!K61="",0,Table!K61)</f>
        <v>184795750.15000001</v>
      </c>
      <c r="E56" s="51"/>
      <c r="F56" s="52" t="s">
        <v>227</v>
      </c>
      <c r="G56" s="62">
        <f>IF(Sheet1!J61="",0,Sheet1!J61)</f>
        <v>0</v>
      </c>
      <c r="H56" s="51">
        <f>IF(Sheet1!K61="",0,Sheet1!K61)</f>
        <v>0</v>
      </c>
      <c r="I56" s="50"/>
    </row>
    <row r="57" spans="2:9" ht="12.75" x14ac:dyDescent="0.2">
      <c r="B57" s="53" t="s">
        <v>228</v>
      </c>
      <c r="C57" s="90">
        <v>-2349856397.4099998</v>
      </c>
      <c r="D57" s="51">
        <f>IF(Table!K62="",0,Table!K62)</f>
        <v>-1788688826.5999999</v>
      </c>
      <c r="E57" s="51"/>
      <c r="F57" s="52" t="s">
        <v>229</v>
      </c>
      <c r="G57" s="62">
        <f>IF(Sheet1!J62="",0,Sheet1!J62)</f>
        <v>0</v>
      </c>
      <c r="H57" s="51">
        <f>IF(Sheet1!K62="",0,Sheet1!K62)</f>
        <v>0</v>
      </c>
      <c r="I57" s="50"/>
    </row>
    <row r="58" spans="2:9" ht="12.75" x14ac:dyDescent="0.2">
      <c r="B58" s="53" t="s">
        <v>230</v>
      </c>
      <c r="C58" s="90">
        <v>32457644.670000002</v>
      </c>
      <c r="D58" s="51">
        <f>IF(Table!K63="",0,Table!K63)</f>
        <v>32457644.670000002</v>
      </c>
      <c r="E58" s="51"/>
      <c r="F58" s="52"/>
      <c r="G58" s="62"/>
      <c r="H58" s="51"/>
      <c r="I58" s="50"/>
    </row>
    <row r="59" spans="2:9" ht="12.75" x14ac:dyDescent="0.2">
      <c r="B59" s="53" t="s">
        <v>231</v>
      </c>
      <c r="C59" s="89">
        <v>0</v>
      </c>
      <c r="D59" s="51">
        <f>IF(Table!K64="",0,Table!K64)</f>
        <v>0</v>
      </c>
      <c r="E59" s="51"/>
      <c r="F59" s="75" t="s">
        <v>232</v>
      </c>
      <c r="G59" s="81">
        <f>SUM(G52:G57)</f>
        <v>19422977953.41</v>
      </c>
      <c r="H59" s="54">
        <f>SUM(H52:H57)</f>
        <v>19167313156.52</v>
      </c>
      <c r="I59" s="50"/>
    </row>
    <row r="60" spans="2:9" ht="12.75" x14ac:dyDescent="0.2">
      <c r="B60" s="53" t="s">
        <v>233</v>
      </c>
      <c r="C60" s="89">
        <v>0</v>
      </c>
      <c r="D60" s="51">
        <f>IF(Table!K65="",0,Table!K65)</f>
        <v>0</v>
      </c>
      <c r="E60" s="51"/>
      <c r="F60" s="51"/>
      <c r="G60" s="62"/>
      <c r="H60" s="51"/>
      <c r="I60" s="50"/>
    </row>
    <row r="61" spans="2:9" ht="12.75" x14ac:dyDescent="0.2">
      <c r="B61" s="53"/>
      <c r="C61" s="51"/>
      <c r="D61" s="51"/>
      <c r="E61" s="51"/>
      <c r="F61" s="75" t="s">
        <v>234</v>
      </c>
      <c r="G61" s="81">
        <f>SUM(G49+G59)</f>
        <v>29359707008.559998</v>
      </c>
      <c r="H61" s="54">
        <f>SUM(H49+H59)</f>
        <v>27518536724.59</v>
      </c>
      <c r="I61" s="50"/>
    </row>
    <row r="62" spans="2:9" ht="12.75" x14ac:dyDescent="0.2">
      <c r="B62" s="77" t="s">
        <v>235</v>
      </c>
      <c r="C62" s="54">
        <f>SUM(C52:C60)</f>
        <v>105126579082.84999</v>
      </c>
      <c r="D62" s="54">
        <f>SUM(D52:D60)</f>
        <v>83766104549.509979</v>
      </c>
      <c r="E62" s="51"/>
      <c r="F62" s="52"/>
      <c r="G62" s="62"/>
      <c r="H62" s="52"/>
      <c r="I62" s="50"/>
    </row>
    <row r="63" spans="2:9" ht="12.75" x14ac:dyDescent="0.2">
      <c r="B63" s="53"/>
      <c r="C63" s="51"/>
      <c r="D63" s="51"/>
      <c r="E63" s="51"/>
      <c r="F63" s="75" t="s">
        <v>236</v>
      </c>
      <c r="G63" s="62"/>
      <c r="H63" s="52"/>
      <c r="I63" s="50"/>
    </row>
    <row r="64" spans="2:9" ht="12.75" x14ac:dyDescent="0.2">
      <c r="B64" s="77" t="s">
        <v>237</v>
      </c>
      <c r="C64" s="54">
        <f>SUM(C62+C49)</f>
        <v>109989822104.71999</v>
      </c>
      <c r="D64" s="54">
        <f>SUM(D62+D49)</f>
        <v>89544569803.269974</v>
      </c>
      <c r="E64" s="51"/>
      <c r="F64" s="52"/>
      <c r="G64" s="62"/>
      <c r="H64" s="52"/>
      <c r="I64" s="50"/>
    </row>
    <row r="65" spans="2:9" ht="12.75" x14ac:dyDescent="0.2">
      <c r="B65" s="53"/>
      <c r="C65" s="78"/>
      <c r="D65" s="52"/>
      <c r="E65" s="52"/>
      <c r="F65" s="75" t="s">
        <v>238</v>
      </c>
      <c r="G65" s="81">
        <f>SUM(G66:G68)</f>
        <v>43261714501.649994</v>
      </c>
      <c r="H65" s="54">
        <f>SUM(H66:H68)</f>
        <v>37802796956.679993</v>
      </c>
      <c r="I65" s="50"/>
    </row>
    <row r="66" spans="2:9" ht="12.75" x14ac:dyDescent="0.2">
      <c r="B66" s="53"/>
      <c r="C66" s="52"/>
      <c r="D66" s="52"/>
      <c r="E66" s="52"/>
      <c r="F66" s="52" t="s">
        <v>239</v>
      </c>
      <c r="G66" s="90">
        <v>43209274969.949997</v>
      </c>
      <c r="H66" s="51">
        <f>IF(Sheet1!K67="",0,Sheet1!K67)</f>
        <v>37751545886.699997</v>
      </c>
      <c r="I66" s="50"/>
    </row>
    <row r="67" spans="2:9" ht="12.75" x14ac:dyDescent="0.2">
      <c r="B67" s="53"/>
      <c r="C67" s="52"/>
      <c r="D67" s="52"/>
      <c r="E67" s="52"/>
      <c r="F67" s="52" t="s">
        <v>240</v>
      </c>
      <c r="G67" s="90">
        <v>43268013.740000002</v>
      </c>
      <c r="H67" s="51">
        <f>IF(Sheet1!K68="",0,Sheet1!K68)</f>
        <v>42079552.020000003</v>
      </c>
      <c r="I67" s="50"/>
    </row>
    <row r="68" spans="2:9" ht="12.75" x14ac:dyDescent="0.2">
      <c r="B68" s="53"/>
      <c r="C68" s="52"/>
      <c r="D68" s="52"/>
      <c r="E68" s="52"/>
      <c r="F68" s="52" t="s">
        <v>241</v>
      </c>
      <c r="G68" s="90">
        <v>9171517.9600000009</v>
      </c>
      <c r="H68" s="51">
        <f>IF(Sheet1!K69="",0,Sheet1!K69)</f>
        <v>9171517.9600000009</v>
      </c>
      <c r="I68" s="50"/>
    </row>
    <row r="69" spans="2:9" ht="12.75" x14ac:dyDescent="0.2">
      <c r="B69" s="53"/>
      <c r="C69" s="52"/>
      <c r="D69" s="52"/>
      <c r="E69" s="52"/>
      <c r="F69" s="52"/>
      <c r="G69" s="62"/>
      <c r="H69" s="51"/>
      <c r="I69" s="50"/>
    </row>
    <row r="70" spans="2:9" ht="12.75" x14ac:dyDescent="0.2">
      <c r="B70" s="53"/>
      <c r="C70" s="52"/>
      <c r="D70" s="52"/>
      <c r="E70" s="52"/>
      <c r="F70" s="75" t="s">
        <v>242</v>
      </c>
      <c r="G70" s="81">
        <f>SUM(G71:G75)</f>
        <v>37368400594.510002</v>
      </c>
      <c r="H70" s="54">
        <f>SUM(H71:H75)</f>
        <v>24223236122</v>
      </c>
      <c r="I70" s="50"/>
    </row>
    <row r="71" spans="2:9" ht="12.75" x14ac:dyDescent="0.2">
      <c r="B71" s="53"/>
      <c r="C71" s="52"/>
      <c r="D71" s="52"/>
      <c r="E71" s="52"/>
      <c r="F71" s="52" t="s">
        <v>243</v>
      </c>
      <c r="G71" s="90">
        <v>3932262523.7199998</v>
      </c>
      <c r="H71" s="51">
        <f>IF(Sheet1!K71="",0,Sheet1!K71)</f>
        <v>3166477308.9200001</v>
      </c>
      <c r="I71" s="50"/>
    </row>
    <row r="72" spans="2:9" ht="12.75" x14ac:dyDescent="0.2">
      <c r="B72" s="53"/>
      <c r="C72" s="52"/>
      <c r="D72" s="52"/>
      <c r="E72" s="52"/>
      <c r="F72" s="52" t="s">
        <v>244</v>
      </c>
      <c r="G72" s="90">
        <v>17889342439.830002</v>
      </c>
      <c r="H72" s="51">
        <f>IF(Sheet1!K72="",0,Sheet1!K72)</f>
        <v>15765567599.719999</v>
      </c>
      <c r="I72" s="50"/>
    </row>
    <row r="73" spans="2:9" ht="12.75" x14ac:dyDescent="0.2">
      <c r="B73" s="53"/>
      <c r="C73" s="52"/>
      <c r="D73" s="52"/>
      <c r="E73" s="52"/>
      <c r="F73" s="52" t="s">
        <v>245</v>
      </c>
      <c r="G73" s="90">
        <v>36479168070.419998</v>
      </c>
      <c r="H73" s="51">
        <f>IF(Sheet1!K73="",0,Sheet1!K73)</f>
        <v>26367937776.279999</v>
      </c>
      <c r="I73" s="50"/>
    </row>
    <row r="74" spans="2:9" ht="12.75" x14ac:dyDescent="0.2">
      <c r="B74" s="53"/>
      <c r="C74" s="52"/>
      <c r="D74" s="52"/>
      <c r="E74" s="52"/>
      <c r="F74" s="52" t="s">
        <v>246</v>
      </c>
      <c r="G74" s="90">
        <v>0</v>
      </c>
      <c r="H74" s="51">
        <f>IF(Sheet1!K74="",0,Sheet1!K74)</f>
        <v>0</v>
      </c>
      <c r="I74" s="50"/>
    </row>
    <row r="75" spans="2:9" ht="12.75" x14ac:dyDescent="0.2">
      <c r="B75" s="53"/>
      <c r="C75" s="52"/>
      <c r="D75" s="52"/>
      <c r="E75" s="52"/>
      <c r="F75" s="52" t="s">
        <v>247</v>
      </c>
      <c r="G75" s="90">
        <v>-20932372439.459999</v>
      </c>
      <c r="H75" s="51">
        <f>IF(Sheet1!K75="",0,Sheet1!K75)</f>
        <v>-21076746562.919998</v>
      </c>
      <c r="I75" s="50"/>
    </row>
    <row r="76" spans="2:9" ht="12.75" x14ac:dyDescent="0.2">
      <c r="B76" s="53"/>
      <c r="C76" s="52"/>
      <c r="D76" s="52"/>
      <c r="E76" s="52"/>
      <c r="F76" s="52"/>
      <c r="G76" s="62"/>
      <c r="H76" s="51"/>
      <c r="I76" s="50"/>
    </row>
    <row r="77" spans="2:9" ht="12.75" x14ac:dyDescent="0.2">
      <c r="B77" s="53"/>
      <c r="C77" s="52"/>
      <c r="D77" s="52"/>
      <c r="E77" s="52"/>
      <c r="F77" s="79" t="s">
        <v>248</v>
      </c>
      <c r="G77" s="54">
        <f>SUM(G78:G79)</f>
        <v>0</v>
      </c>
      <c r="H77" s="54">
        <f>SUM(H78:H79)</f>
        <v>0</v>
      </c>
      <c r="I77" s="50"/>
    </row>
    <row r="78" spans="2:9" ht="12.75" x14ac:dyDescent="0.2">
      <c r="B78" s="53"/>
      <c r="C78" s="52"/>
      <c r="D78" s="52"/>
      <c r="E78" s="52"/>
      <c r="F78" s="52" t="s">
        <v>249</v>
      </c>
      <c r="G78" s="51">
        <f>IF(Sheet1!J77="",0,Sheet1!J78)</f>
        <v>0</v>
      </c>
      <c r="H78" s="51">
        <f>IF(Sheet1!K77="",0,Sheet1!K78)</f>
        <v>0</v>
      </c>
      <c r="I78" s="50"/>
    </row>
    <row r="79" spans="2:9" ht="12.75" x14ac:dyDescent="0.2">
      <c r="B79" s="53"/>
      <c r="C79" s="52"/>
      <c r="D79" s="52"/>
      <c r="E79" s="52"/>
      <c r="F79" s="52" t="s">
        <v>250</v>
      </c>
      <c r="G79" s="51">
        <f>IF(Sheet1!J78="",0,Sheet1!J79)</f>
        <v>0</v>
      </c>
      <c r="H79" s="51">
        <f>IF(Sheet1!K78="",0,Sheet1!K79)</f>
        <v>0</v>
      </c>
      <c r="I79" s="50"/>
    </row>
    <row r="80" spans="2:9" ht="12.75" x14ac:dyDescent="0.2">
      <c r="B80" s="53"/>
      <c r="C80" s="52"/>
      <c r="D80" s="52"/>
      <c r="E80" s="52"/>
      <c r="F80" s="52"/>
      <c r="G80" s="51"/>
      <c r="H80" s="52"/>
      <c r="I80" s="50"/>
    </row>
    <row r="81" spans="2:9" ht="12.75" x14ac:dyDescent="0.2">
      <c r="B81" s="53"/>
      <c r="C81" s="52"/>
      <c r="D81" s="52"/>
      <c r="E81" s="52"/>
      <c r="F81" s="75" t="s">
        <v>251</v>
      </c>
      <c r="G81" s="54">
        <f>SUM(G77+G70+G65)</f>
        <v>80630115096.160004</v>
      </c>
      <c r="H81" s="54">
        <f>SUM(H77+H70+H65)</f>
        <v>62026033078.679993</v>
      </c>
      <c r="I81" s="50"/>
    </row>
    <row r="82" spans="2:9" ht="12.75" x14ac:dyDescent="0.2">
      <c r="B82" s="53"/>
      <c r="C82" s="52"/>
      <c r="D82" s="52"/>
      <c r="E82" s="52"/>
      <c r="F82" s="52"/>
      <c r="G82" s="51"/>
      <c r="H82" s="52"/>
      <c r="I82" s="50"/>
    </row>
    <row r="83" spans="2:9" ht="12.75" x14ac:dyDescent="0.2">
      <c r="B83" s="53"/>
      <c r="C83" s="52"/>
      <c r="D83" s="52"/>
      <c r="E83" s="52"/>
      <c r="F83" s="75" t="s">
        <v>252</v>
      </c>
      <c r="G83" s="54">
        <f>G61+G81</f>
        <v>109989822104.72</v>
      </c>
      <c r="H83" s="54">
        <f>H61+H81</f>
        <v>89544569803.269989</v>
      </c>
      <c r="I83" s="50"/>
    </row>
    <row r="84" spans="2:9" ht="13.5" thickBot="1" x14ac:dyDescent="0.25">
      <c r="B84" s="55"/>
      <c r="C84" s="56"/>
      <c r="D84" s="56"/>
      <c r="E84" s="56"/>
      <c r="F84" s="57"/>
      <c r="G84" s="57"/>
      <c r="H84" s="57"/>
      <c r="I84" s="58"/>
    </row>
  </sheetData>
  <mergeCells count="5">
    <mergeCell ref="B3:H3"/>
    <mergeCell ref="B4:H4"/>
    <mergeCell ref="B5:H5"/>
    <mergeCell ref="B7:H7"/>
    <mergeCell ref="B6:I6"/>
  </mergeCells>
  <pageMargins left="0.19685039370078741" right="0.19685039370078741" top="0.15748031496062992" bottom="0.15748031496062992" header="0" footer="0"/>
  <pageSetup scale="5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C1:L48"/>
  <sheetViews>
    <sheetView showGridLines="0" workbookViewId="0">
      <selection activeCell="A2" sqref="A2"/>
    </sheetView>
  </sheetViews>
  <sheetFormatPr baseColWidth="10" defaultColWidth="9.33203125" defaultRowHeight="11.25" x14ac:dyDescent="0.2"/>
  <cols>
    <col min="1" max="1" width="3.1640625" customWidth="1"/>
    <col min="2" max="2" width="1.33203125" customWidth="1"/>
    <col min="3" max="3" width="19" hidden="1" customWidth="1"/>
    <col min="4" max="4" width="15.33203125" hidden="1" customWidth="1"/>
    <col min="5" max="5" width="8.83203125" hidden="1" customWidth="1"/>
    <col min="6" max="6" width="8.83203125" customWidth="1"/>
    <col min="7" max="11" width="21.83203125" customWidth="1"/>
  </cols>
  <sheetData>
    <row r="1" spans="3:12" ht="24" customHeight="1" x14ac:dyDescent="0.3">
      <c r="H1" s="3" t="s">
        <v>0</v>
      </c>
    </row>
    <row r="2" spans="3:12" s="7" customFormat="1" ht="33.75" customHeight="1" x14ac:dyDescent="0.2">
      <c r="H2" s="15" t="s">
        <v>9</v>
      </c>
      <c r="I2" s="17" t="s">
        <v>10</v>
      </c>
      <c r="K2" s="15" t="s">
        <v>7</v>
      </c>
      <c r="L2" s="17" t="s">
        <v>269</v>
      </c>
    </row>
    <row r="3" spans="3:12" s="6" customFormat="1" ht="18" customHeight="1" x14ac:dyDescent="0.2"/>
    <row r="5" spans="3:12" ht="12.75" hidden="1" x14ac:dyDescent="0.2">
      <c r="G5" s="9" t="s">
        <v>1</v>
      </c>
      <c r="H5" s="4"/>
      <c r="I5" s="4"/>
      <c r="J5" s="4"/>
      <c r="K5" s="5"/>
    </row>
    <row r="6" spans="3:12" hidden="1" x14ac:dyDescent="0.2">
      <c r="G6" s="34" t="s">
        <v>9</v>
      </c>
      <c r="H6" s="35" t="s">
        <v>10</v>
      </c>
      <c r="I6" s="12"/>
      <c r="J6" s="36" t="s">
        <v>18</v>
      </c>
      <c r="K6" s="37" t="s">
        <v>271</v>
      </c>
    </row>
    <row r="7" spans="3:12" hidden="1" x14ac:dyDescent="0.2">
      <c r="G7" s="32" t="s">
        <v>15</v>
      </c>
      <c r="H7" s="33" t="s">
        <v>268</v>
      </c>
      <c r="I7" s="13"/>
      <c r="J7" s="30" t="s">
        <v>11</v>
      </c>
      <c r="K7" s="31" t="s">
        <v>267</v>
      </c>
    </row>
    <row r="8" spans="3:12" hidden="1" x14ac:dyDescent="0.2">
      <c r="G8" s="32" t="s">
        <v>8</v>
      </c>
      <c r="H8" s="33" t="s">
        <v>261</v>
      </c>
      <c r="I8" s="13"/>
      <c r="J8" s="30" t="s">
        <v>29</v>
      </c>
      <c r="K8" s="31" t="s">
        <v>270</v>
      </c>
    </row>
    <row r="9" spans="3:12" hidden="1" x14ac:dyDescent="0.2">
      <c r="G9" s="32" t="s">
        <v>16</v>
      </c>
      <c r="H9" s="33" t="s">
        <v>17</v>
      </c>
      <c r="I9" s="13"/>
      <c r="J9" s="30" t="s">
        <v>28</v>
      </c>
      <c r="K9" s="31" t="s">
        <v>265</v>
      </c>
    </row>
    <row r="10" spans="3:12" hidden="1" x14ac:dyDescent="0.2">
      <c r="G10" s="32" t="s">
        <v>13</v>
      </c>
      <c r="H10" s="33" t="s">
        <v>14</v>
      </c>
      <c r="I10" s="13"/>
      <c r="J10" s="30" t="s">
        <v>7</v>
      </c>
      <c r="K10" s="31" t="s">
        <v>272</v>
      </c>
    </row>
    <row r="11" spans="3:12" hidden="1" x14ac:dyDescent="0.2">
      <c r="G11" s="28" t="s">
        <v>5</v>
      </c>
      <c r="H11" s="29" t="s">
        <v>6</v>
      </c>
      <c r="I11" s="14"/>
      <c r="J11" s="38" t="s">
        <v>7</v>
      </c>
      <c r="K11" s="39" t="s">
        <v>269</v>
      </c>
    </row>
    <row r="14" spans="3:12" ht="12.75" x14ac:dyDescent="0.2">
      <c r="C14" s="16" t="s">
        <v>4</v>
      </c>
      <c r="D14" s="16"/>
      <c r="F14" t="s">
        <v>3</v>
      </c>
    </row>
    <row r="15" spans="3:12" x14ac:dyDescent="0.2">
      <c r="C15" s="25" t="s">
        <v>19</v>
      </c>
      <c r="D15" s="25" t="s">
        <v>20</v>
      </c>
      <c r="F15" t="s">
        <v>3</v>
      </c>
    </row>
    <row r="16" spans="3:12" x14ac:dyDescent="0.2">
      <c r="C16" s="26" t="s">
        <v>21</v>
      </c>
      <c r="D16" s="26" t="s">
        <v>20</v>
      </c>
      <c r="F16" t="s">
        <v>3</v>
      </c>
    </row>
    <row r="17" spans="3:6" x14ac:dyDescent="0.2">
      <c r="C17" s="26" t="s">
        <v>22</v>
      </c>
      <c r="D17" s="26" t="s">
        <v>20</v>
      </c>
      <c r="F17" t="s">
        <v>3</v>
      </c>
    </row>
    <row r="18" spans="3:6" x14ac:dyDescent="0.2">
      <c r="C18" s="26" t="s">
        <v>263</v>
      </c>
      <c r="D18" s="26" t="s">
        <v>20</v>
      </c>
      <c r="F18" t="s">
        <v>3</v>
      </c>
    </row>
    <row r="19" spans="3:6" x14ac:dyDescent="0.2">
      <c r="C19" s="26" t="s">
        <v>23</v>
      </c>
      <c r="D19" s="26" t="s">
        <v>20</v>
      </c>
      <c r="F19" t="s">
        <v>3</v>
      </c>
    </row>
    <row r="20" spans="3:6" x14ac:dyDescent="0.2">
      <c r="C20" s="26" t="s">
        <v>24</v>
      </c>
      <c r="D20" s="26" t="s">
        <v>20</v>
      </c>
      <c r="F20" t="s">
        <v>3</v>
      </c>
    </row>
    <row r="21" spans="3:6" x14ac:dyDescent="0.2">
      <c r="C21" s="26" t="s">
        <v>25</v>
      </c>
      <c r="D21" s="26" t="s">
        <v>20</v>
      </c>
      <c r="F21" t="s">
        <v>3</v>
      </c>
    </row>
    <row r="22" spans="3:6" x14ac:dyDescent="0.2">
      <c r="C22" s="26" t="s">
        <v>16</v>
      </c>
      <c r="D22" s="26" t="s">
        <v>20</v>
      </c>
      <c r="F22" t="s">
        <v>3</v>
      </c>
    </row>
    <row r="23" spans="3:6" x14ac:dyDescent="0.2">
      <c r="C23" s="26" t="s">
        <v>26</v>
      </c>
      <c r="D23" s="26" t="s">
        <v>20</v>
      </c>
      <c r="F23" t="s">
        <v>3</v>
      </c>
    </row>
    <row r="24" spans="3:6" x14ac:dyDescent="0.2">
      <c r="C24" s="27" t="s">
        <v>27</v>
      </c>
      <c r="D24" s="27" t="s">
        <v>20</v>
      </c>
      <c r="F24" t="s">
        <v>3</v>
      </c>
    </row>
    <row r="25" spans="3:6" x14ac:dyDescent="0.2">
      <c r="F25" t="s">
        <v>3</v>
      </c>
    </row>
    <row r="26" spans="3:6" x14ac:dyDescent="0.2">
      <c r="F26" t="s">
        <v>3</v>
      </c>
    </row>
    <row r="27" spans="3:6" x14ac:dyDescent="0.2">
      <c r="F27" t="s">
        <v>3</v>
      </c>
    </row>
    <row r="28" spans="3:6" x14ac:dyDescent="0.2">
      <c r="F28" t="s">
        <v>3</v>
      </c>
    </row>
    <row r="29" spans="3:6" x14ac:dyDescent="0.2">
      <c r="F29" t="s">
        <v>3</v>
      </c>
    </row>
    <row r="30" spans="3:6" x14ac:dyDescent="0.2">
      <c r="F30" t="s">
        <v>3</v>
      </c>
    </row>
    <row r="31" spans="3:6" x14ac:dyDescent="0.2">
      <c r="F31" t="s">
        <v>3</v>
      </c>
    </row>
    <row r="32" spans="3:6" x14ac:dyDescent="0.2">
      <c r="F32" t="s">
        <v>3</v>
      </c>
    </row>
    <row r="33" spans="6:6" x14ac:dyDescent="0.2">
      <c r="F33" t="s">
        <v>3</v>
      </c>
    </row>
    <row r="34" spans="6:6" x14ac:dyDescent="0.2">
      <c r="F34" t="s">
        <v>3</v>
      </c>
    </row>
    <row r="35" spans="6:6" x14ac:dyDescent="0.2">
      <c r="F35" t="s">
        <v>3</v>
      </c>
    </row>
    <row r="36" spans="6:6" x14ac:dyDescent="0.2">
      <c r="F36" t="s">
        <v>3</v>
      </c>
    </row>
    <row r="37" spans="6:6" x14ac:dyDescent="0.2">
      <c r="F37" t="s">
        <v>3</v>
      </c>
    </row>
    <row r="38" spans="6:6" x14ac:dyDescent="0.2">
      <c r="F38" t="s">
        <v>3</v>
      </c>
    </row>
    <row r="39" spans="6:6" x14ac:dyDescent="0.2">
      <c r="F39" t="s">
        <v>3</v>
      </c>
    </row>
    <row r="40" spans="6:6" x14ac:dyDescent="0.2">
      <c r="F40" t="s">
        <v>3</v>
      </c>
    </row>
    <row r="41" spans="6:6" x14ac:dyDescent="0.2">
      <c r="F41" t="s">
        <v>3</v>
      </c>
    </row>
    <row r="42" spans="6:6" x14ac:dyDescent="0.2">
      <c r="F42" t="s">
        <v>3</v>
      </c>
    </row>
    <row r="43" spans="6:6" x14ac:dyDescent="0.2">
      <c r="F43" t="s">
        <v>3</v>
      </c>
    </row>
    <row r="44" spans="6:6" x14ac:dyDescent="0.2">
      <c r="F44" t="s">
        <v>3</v>
      </c>
    </row>
    <row r="45" spans="6:6" x14ac:dyDescent="0.2">
      <c r="F45" t="s">
        <v>3</v>
      </c>
    </row>
    <row r="46" spans="6:6" x14ac:dyDescent="0.2">
      <c r="F46" t="s">
        <v>3</v>
      </c>
    </row>
    <row r="47" spans="6:6" x14ac:dyDescent="0.2">
      <c r="F47" t="s">
        <v>3</v>
      </c>
    </row>
    <row r="48" spans="6:6" x14ac:dyDescent="0.2">
      <c r="F48" t="s">
        <v>3</v>
      </c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u H W 4 / S U M J h V 6 S x P X x f t O p s W / + j f u k y f F U t C q 8 j r L H 2 a t 1 l Z U p P H d / 0 3 H z 9 7 9 e W L N 6 c v n v 7 + 2 t 3 v f / b i 2 Z d H D / Z 3 d s Z 7 4 3 v 4 d + f T + 4 / v x p s 9 f v P 7 P z 1 + c / z y 1 Z c / e f b 0 9 B W h + v r V 7 / / 6 9 + 5 8 + O L 4 i 9 M j f P T 7 m 8 9 + f x o e f 0 p j + 4 m v T l + / o e G c f U F / v f q 9 f / / f + / n r 3 5 / / O P v y y X d e f H G 0 s 3 P v x c H T g / s / + e L + d 8 8 + 3 X v y 8 P l P v D n 9 y X s P v n p 8 V 1 t w y z e / 9 5 v 0 7 t H j 1 1 9 9 c f z k + S l + P X v 9 + 7 9 + 8 + q r k z d f v T o 9 + r 2 p t f / 3 4 + P f + + z 1 0 e / z + C 7 / f P z y y 9 d n b 6 i r H U J M f n 9 8 8 u 3 j n 3 z + + 5 8 K W P l D + + A / 8 M u L L 5 + e / v 6 C B H / + 1 R d f 8 e c v n 5 / + 5 K m 2 I I R e H x G u + h v j + v L V 6 x e C 7 Z t X b 3 7 / 5 z / 5 n H p + f N f + 8 f j b r 3 6 f 3 / / 4 5 M 3 Z T / I 4 v n 1 2 K v C V 9 P i V q H n 6 5 k s G 8 f u / + X 1 e H v 1 e 9 D r / Q n 9 T B 5 u I J g 0 e g 8 i v j o 7 x N 3 6 h v 0 + f v / n q 7 O m u A J U / 9 r h / h q y / 0 b v 6 G 7 2 l v 3 k v 2 r / k T Z 8 Q T 0 / P n o L C / I A e / M H j k y + J q V 6 8 O p J P z V / 4 + M 3 x 2 Y v X v / / v 9 f s 8 w / u f n 7 1 + 8 x I C I L / g 7 + M 3 b 1 6 d C W W E W L / / 6 9 P n p y d g a + 8 z Q D w z n 4 G w P G k 8 x 5 a 4 z 5 4 f f w 7 Y 7 g 9 D a / O N / 6 c S 3 3 z l / f W Y / n 3 z + y s v k c y 4 v + S b 1 5 3 v z N / m W y W z / q U E P n 5 + e v y M k H 7 9 0 v / r 5 N s 8 T y + / P M F P o f m m W d c W g P 3 5 3 l G K Z 4 f + f z / d Y 1 z o s 8 d v v v 2 d N 9 r 9 5 / v 4 5 Q 3 P 3 m v 8 + s X x 7 y 1 / A X f 3 x + M v z l 5 4 n 9 s / Q G h + D w S n U Z 3 K H 2 e n r 4 E l E x q / P X 5 N d O W e f u 8 3 r 7 / 9 7 L n + + s V T + + v z z + X X V 6 9 J I E 5 O X 7 / + / b + g 6 e O h m 7 m 2 n 3 x x + s U T U i 2 d d t T V K y I l I / D 0 l H j q + e 9 P 7 w S c g i b E L c J f 7 g 9 S t r 4 6 u q 1 u e v b p V z + x 9 w 3 o p t / 7 5 5 N u U q L 9 f 0 8 3 Y Z q C v 3 + k q b 6 u p l I e G N B U n / 5 I U 3 2 Q p j r 5 8 v W b k 1 P y 4 V 5 t 0 k 1 g Z / N r o K R 4 R n 9 v Q c 4 q p L 0 f m k I 6 U o 0 q f 3 y o b v J E X T 8 Y U l U + 1 b 6 m c j r 6 N k 2 V Q u 0 q K Y D R 3 3 4 Y y g r v / + y r p 9 1 B 9 e S C m p 5 6 2 v 1 h q q e j H y f b 6 v 6 K q C p A 5 p 8 b X a u v f u L 3 + o l B h X X v / 0 X q C m J t f j V 6 S z / j X 4 0 C Q 0 B k f v 1 / r S Z 7 d v b 6 5 O U 3 q c b 2 / 3 + v x i z J f q T D f l 7 r s C / 3 3 v z E 3 p f 3 f + r B 0 z c H D 5 6 8 / O 7 x F 7 / P 0 6 c / + X s N 6 r A H P 9 J h L G 4 / W z r s 3 j e n x O 7 / f F F i 9 3 6 k x X 6 k x Y w W + / Z 3 f q + f + O r 5 k z e v T l 7 f G 9 R i u / 9 v 0 m K / T 0 S L / T 7 / H 9 Z i v 8 / p 8 T f o i n 3 6 8 0 K L C c 1 + p M V + p M U 6 W u w 7 9 1 4 M a r G D / 7 d r s Z g v 9 n v / f 0 G L f f X i 5 P c / f n V 6 / M 2 p s R 9 e p v 7 n T I 0 5 o v 1 / R 4 / 9 S I / 9 L O i x W F 7 s 9 3 r 4 a V e P 7 R g 9 9 v + m N P 4 3 o M c A v f P J / 0 v 0 2 u f P 0 d + X X 7 1 4 8 8 0 p t g c / G 4 o N v z k d 9 v m A Q n s Y V 2 j A 3 / t L 5 O 3 o 8 9 M v j L i 9 j 5 r 7 d l f N + T T 8 x v R c C F Y / + / + X B w e z 1 P n k / 1 O a 0 P / r f b X f m y 9 f n H a 1 3 5 7 V f r f Q f 1 A x R J / n P y l E I y h n P / n k 6 Z v v H N w / e / b 6 y 7 M 3 v x f 9 e v b p z s G b 3 + c 1 E x L d E A u B c G A f 8 + v j 5 8 c v P v / q i N r I L w o e h D R a k 3 X f 0 Y v i M i 9 T O C 3 y N x S a 6 f 9 n F Z O 9 A U z 2 f u i Y 3 B v A 5 N 4 P H Z P 9 A U z 2 f + i Y 3 B / A 5 P 4 P H Z N P B z D 5 9 I e O y Y M B T B 7 8 0 D E 5 G M D k 4 I e O y c M B T B 7 + 0 D H Z 3 Y m j w p / 3 U N G m r 3 1 n E y 1 v 6 W 1 i L K / Y 6 3 r 9 + 9 P f U c 9 D v Y u H 9 O z u 3 b M W L H B J 3 p A P d X T a t N m s a t J n x T J b T o u 8 p t 8 / r y b 0 y 7 J K Z z S E 0 x l + p l 8 U 0 3 m V T b M l Y Y / 3 M J 4 A i b u C W s w N v j f s B v / e S p + b k p I b 3 O C 9 / 7 e 6 w W c v n n 3 5 8 t W X P / n N O c E H P / t O 8 M 9 R V O 9 o 9 Y 0 5 u / r d / 3 9 c W 0 v r / 4 + 4 s u C l 9 w 7 q b X L y d P f e q 9 0 X 3 3 5 2 c H L w + / z k d 3 4 O l l g G 1 C w 4 F e k n 6 I L 3 V 7 f f y e u s / k X r f / S v z 9 J p t a j S f J l + t 6 r f T v L l d P 4 1 N K v o p F s n G G K a V T 7 7 f 3 e i l D T D s 7 M 3 v / / J m 2 9 w w e f e z 4 Y u / X 9 V p t S n 2 o + 0 6 v 9 v t O o 3 l S r 9 7 n e P B 7 X q / s + a V j U T 8 B 6 a L O Y j / t 7 / 7 9 d k d / l f 6 s Q 3 J P y n U W u x a f n J e w + + c k q O F d B A w 4 f f o W S P N J B 2 N P i j 4 2 l b X F b 6 O T 6 I L Q 1 9 + + z p 0 9 M X S g K e C U Q 0 9 v f H L 8 m + v e B Z f / r q 7 P n z 1 2 + I u Y + e 0 4 D c X 4 + / f f z 6 6 e m z 4 6 + e v 3 n 6 5 c l X w g 0 v X x x / w T R 8 c v z 6 9 C n I 9 u b 5 l 5 9 / G X x i d a j 9 5 O T L L 1 6 e P Q 1 f U 2 X s W c K f P T q + P t v r 0 z F N h Z L p S V F P 1 2 W 2 b P M o U f d + R N R Y w + 8 + + f w n Y k R N 0 2 y c n p 7 n Q t v r 9 P Q X r Y v L r M y J v E 2 U v s 5 K / 4 i + 0 v D Z v e O X X 9 7 7 v X a + P U D f 3 T u W w F G K 7 v + I o p 2 G 3 / m J + 0 9 e v v z u p 0 8 H K L p 3 J 3 1 C u Z G q u f s m b 6 o 6 r 8 l 7 j 5 L 2 / o 9 I G y P t T + x 9 + / c e I O 0 9 S 9 q n + S p f z i g M K r K G F M O X L S W i o k T + 9 P + L R P 4 h E P n g z Z B G 2 L + T n i 0 v 8 7 o p q m X e p G / y x a q q S e k 2 6 d a 3 M 0 r / p f f S R d 7 k z Z 0 o v d 3 C 6 4 + Y 2 q f 3 s / u 7 A / S + f y d 9 V i 2 R V J 1 W y / Q Y y j i b F v / o 3 7 p M T 5 t V P v 1 H / / r z Y h p X I A c / o n W n 4 e / 1 5 v f + 8 t m z 4 9 / 7 9 x m g 9 a d 3 U t I c / + j f 2 h Q t 0 Z v y 1 E p 5 + u 1 N X k 8 5 n U 0 5 l s + z m l w 4 Z F 2 u 7 8 b N 4 s M f k T 5 K + m 8 / P B s g / Y M 7 o q W t u 9 H c w q H D M s e P 6 B x x m L 9 6 F o n m Q O f J m D i 8 z m n 1 p U m z 9 F U + L S Z F 7 X z o 6 m a S / y j w 6 z Z 8 + W b / 4 P d 5 c v B T J w M k 3 w 0 t p l 0 b y 1 i x n F R 1 W 6 U v y + w H U V W y + 6 O Y M E 7 v Z 8 f f H a A 3 e d g n a 2 J g o i + 5 J k T g C W X J i d t v o v S P o s M 4 p Z 9 / 8 f k A p e / B X q 5 n F M U 0 6 d M C L F 6 9 J 8 1 / F D / G a f 7 q 9 9 k Z o D n 7 3 x d E c S U 1 6 f D 1 K r 8 d t X 8 U U s a p / f s 8 / L 0 G q H 3 f 4 3 B Q + 3 j Z F t N i J T 5 h m a U u h r 8 F + X 8 U b E b J f 7 L / f H + A / O S Q v 6 z / 0 b + a w s o F k f z L t q o v s h m 7 L j f R + k e B Z p z W x 9 / 9 c o D W 1 g O / v Y O I e Y h S / 0 e h Z 7 T h 7 / 3 0 N L o 6 k K b T q F / + p M j h M V b p 6 7 y + J L 0 T T 2 L t / i j a 7 D Q 8 3 f m p 5 w + + 8 5 2 T s 4 E k 1 p R c c q P J i d w v 6 + o y z z 0 l P y M e b w r J s p C e 1 2 m 4 j h F / 7 0 c h a J z 4 Z 1 8 N Z L S m e 1 + H + G f L R Z T 8 P w p H 4 + R / e f / 5 A P n v f T 3 y t 1 H y / y g 6 j Z P / J 7 9 9 f 4 D 8 + w H 5 T 6 p l W 2 d t 0 Z h o 9 c s J 8 g I v / 9 G / Z 1 J S X t f z d K L k / 1 H I G i X / 7 7 X 7 2 t C r S / 7 7 G 7 y c v r k 1 5 I 8 S / 0 e x a 9 z J + e 7 J w G r 9 b M y J M M r M 1 A O u z N 6 P I t Q u Q 3 / 6 e 7 9 6 + e 2 f + q m v P h 2 g q W Y X h a j Q 2 F / Q S g U l G C k k J Y 1 C K x X p T + L L K L V / F J B 2 q f 3 g y d P f + z v P f p + v B t T H b G 8 T t W m N a E H J 3 V k W 5 + 0 f h a Q x 3 j 7 b + f T + k L 6 4 t 4 n a t B B H z s u U E j D 4 5 r T M J r Q O z X 5 L l P r / P w p J v 1 H q 0 3 c D 1 N e V f o / 6 W Z v X B d y T u l h k z c h 8 g M X / 6 / T 1 m p i f H J k o 9 X 8 U o s a p f / b 6 q w H q k 6 O i / g g x + p v 6 H / 2 L l 1 i V j h H 3 3 o 9 C 0 G j D 3 + f Z k 4 F V 0 H y c H p e L b A r y R i n 6 o 6 g y T t H f 5 3 g g f 3 U + T k + b l r S C B I 6 I Z F 7 + o 3 9 1 P S t m G f n T T 3 P o i a p m L X K s y / s n R T 0 d R 6 n / o 6 A y b H j v J 5 7 s P / n O l 2 f 7 B w O q + p y c Q E N + X m N m v 8 8 s g p 4 t p 1 i O m 5 Q a 4 r v I J 0 r 9 H 8 W U X e q f n n 7 + + Z N n J z 9 5 N k D 9 P U d 9 w / w B x 9 8 Q 9 N z 7 U S A Z b f h T 3 z 4 Y c A w v x h r E + 7 p k X W Z Y k 4 h S + E d h Z Z y n v / N g Q J 9 f k E b 5 y a z k t C D 5 H 5 + T P l m 2 5 H Z H q f u j M D J O 3 Z d n X w x Q d 8 9 3 7 i x x 0 6 3 8 3 b R c X + e k N F b / 6 N 8 K f 6 + B / j i v l r T o e S d K + x 8 F l X H a / + R Q w u T i n q U 9 G c L i M p s J k U 8 X k 6 y + q C i q e Z p P q 0 X R 4 N f j J r 9 Y 1 9 m C 2 k e p / 6 O g M k r 9 z / e G Q v o L p L / 9 J Y Z p t U y f M X 9 j E i i D M s 3 r A T P 5 o x g y 1 v D Z z s 6 D a J h z d j x O 3 1 R t V n a d 7 g 2 G c v 9 H o W S c x t / 5 N G o o h a z p i 8 o j b J S u P w o o o 3 T d 3 d s f U B S Z r B X U j Q Q 0 z y i v u p w W e c 1 L Y s + h q d O X Z f a D a E J k / 0 c B Z J z a z + 8 N J E Q m 4 9 h 6 2 O l 5 L v x d p a e k s i 8 p 0 Q f F g Q m I L k f u / y h 0 j N J 9 b 3 9 v w M 2 e j t 0 C + 2 K d I 0 Q f 0 a / n N b H / N R a H m 7 Z e T 6 m V S 3 Z H C f + j C D J O + B c 7 w 0 u R S v g v h O x R s v 4 o b I y S 9 d 7 9 n 9 q Q W F V P 4 4 w y H s u L Y p C 2 P w o a 4 7 T 9 8 v c Z T r E + z V e k p A v J M 4 2 8 J N N 1 e r y o 6 h b U X y / G c P i e D I Q s + z 8 K G K N 0 3 3 / w 3 e F k k + H p p 8 U 5 E X w W j 0 / 2 f x Q M x i n 7 E z 8 5 o C 3 m 4 x s W D c Z + 6 L L 0 n O w o / X 8 U H 0 b p f / / h V w M a p e i m U X 0 S x 9 X 2 / R 8 F i H E i v 3 4 d V R 9 n T y J B e B A u x s m 8 M V 7 8 + U v m T 5 + 8 i u i S M 0 f j U o k c J e r P q 7 D w 2 a d f / c T e r Y j 6 Y H c 3 k q d + n Z W z C t R c E 2 G 3 v n x 1 9 v n Z i + P n 0 S T 0 z k Z u f f b z l 7 A P n k a S 0 E r Y p f h u N 5 F 2 I 8 / + P C H t l 3 t v f m L v y / s / 9 e D Z 7 3 X v 2 e / 9 5 e e n 3 7 7 3 E / u v H 9 z E s y + + O v 3 J L + N U / d l M V B z 9 3 o / v d j 7 5 / y y V n 9 x 7 d T M D b 6 D z z 2 Z e 4 v 8 X d P 5 9 d u 5 9 + 8 n 9 Z z / 1 9 G S I z h l F d O Q p z K I m b e d n M 0 P x c 0 T g u / z v y Z c 8 l m f H J / h x / O Y V f p y c E n 1 e v f q 9 f 3 / + 5 f T 5 m 6 / O n u 7 2 a P / y z f 7 B 7 3 N y / N 0 v H 9 8 1 T b T t 3 i Y 9 b Z o 8 f v H V F 7 / / 6 5 P j 5 6 d H 5 O y 6 P / j z l 6 9 O T 4 7 2 5 G P + / f H p F y + J S G e v g d / L 5 6 c / e f q c M f 3 q i 6 / 4 l + f H n 3 / + i r p 9 f F d + e / z i 9 V d P e D D P n h + / + f 1 1 I h / f 9 f 6 S b 1 5 3 v j N / m 2 9 p V i 2 U 1 7 / / 0 z O G + X u d P c U L + E F 0 N Y S 6 k W J e V u e W F G O X 4 e c 5 x U 5 / 8 v X Z X p R i g w a r T z H g Y E i D 3 / 9 / Q 5 z f 5 / c 5 j h P n R + z U o 9 j p z k 8 9 f / C d 3 2 v 3 9 c s f s d O Q d u K 8 6 C 2 J w 2 7 L z x / i n H 7 3 q 2 c / U t 2 3 p R i 7 B 0 8 O f u r k R x S 7 J c W 8 D N c t K f b z 3 K E 6 / f T 3 f v X y b O f s 9 V e 3 p t j P d x 7 7 z k / c f / L y J 5 4 h 8 X m T k v d j p p 9 H S v 7 3 f n r 6 I w s 4 R J y f + v b B j 7 T T + 1 D s 2 c 7 O g x / 5 D O 9 F M V l I + 5 F 2 i h J H 1 s 9 / R J w 4 c X g J / E e q O + 6 K / z 4 P f 6 8 f E W e A c / b 2 9 2 6 h c 3 7 + 5 Q R + r z e / 9 5 f P n n 3 7 4 d n P R + J s J s 6 9 n z g 9 / f z z J 8 9 + 8 i v r 5 f z I v t + K Y t 9 5 c A t Z + / l n w i Q 0 2 / v 2 7 3 0 z c X 7 + K S J Z b N p / v n 9 r 4 v w 8 M m F i 3 5 9 / 8 f m P F N F 7 U e x 9 k p M / C m Y 3 R R 8 / o t g H p d p + 3 q k s W Y n 7 z t l X c e L 8 S G U N s N P L 7 3 7 6 9 G Z 2 + n n n O 5 0 + e P L 0 9 / 7 O s 9 / n q 5 c / I s 7 7 Z m 5 / n j u W E u E e / 9 6 / z 4 8 U 0 S 0 p x u z 0 + z x 7 c o t U 2 8 8 3 W S M T v v / k O 1 + e 7 R 8 c / 4 i d b k U x Z a e f f P i d H 6 2 S 3 J Z i 7 5 E o + P k m g H u n n / 7 e r 1 5 + + 6 d + 6 k d J u d t S T K g w u O j 2 I 4 o N Z Q + e H X / 3 R x S 7 F c V u S v z + i G I D Z v G 7 X z 3 7 k Z f 1 3 k r + 5 3 l E s z m 3 + S P i 3 H Y p / O e d W H 2 N W P j n e 4 5 X l q W O v / v l z e z 0 8 0 / W m E V 2 v v P p L V Z 7 / 1 + Z A P 9 Z J I 7 x i E 5 + 8 u x H s n Y r i p k l g 5 O z b 9 / M T j / v V P c N 6 y k / U k S 3 z V j + f F N E J t B 4 8 v n t F 3 Z / F J o R F X a f 3 7 s F O / 2 8 U 0 T C T r / 3 0 9 P b G / 2 f Z 4 r o 2 c 7 O g x 9 x z q B H 9 J P v E d T / f N P S P / n 6 7 E c J t N t S b H M w + / N b E a m 7 + J P f v n 9 r 4 v w 8 k j U J 6 v e f 7 9 9 M n J 9 v W t r 4 0 r / P 8 S 3 s + 8 8 3 4 h g T 9 v L M a t 4 f a e n b y N p 7 J a t / 3 i i i r 7 N q 9 v M 7 R / R 1 B P D n N 8 W U C v s / 8 Z P x k O R H K m v I s f z 2 w 3 j m 9 u e 1 y j L 6 / N X v s / M j d r o l x d 4 j m / T z L k 7 5 G t r p R / o c 7 L S 3 / 6 N 0 7 n t R 7 P 7 D r 3 7 k Z d 2 W Y u + f W v l 5 Z A G F n V 6 / j g v g j / T 5 h j T m / 8 u y B z 9 s 4 o j v 9 P s 8 / L 1 u r Y h + p L q x d v n V s x + 5 B + 9 F s f d a C v / 5 p p 1 + 6 t s H P / K d b k k x X U c 4 + 2 r 3 1 h T 7 k Q B i C f g 7 n / 7 I 2 7 w l x Z T H T s 6 + f W u K / T y X y q + R h P l 5 z m P v E 9 H 8 f F v V M l 7 W k 8 9 v b x Z / f r P T T Q s 3 P / K y N i Q 8 f 8 R O f Y p 9 5 y f u P 3 n 5 E 3 v f / r 1 v T b G f 5 x b w 9 N P f + 9 X L b / / U T 3 1 l + e Z G i v 1 8 5 7 H 3 z x v / f K e Y S O X B m 2 / / i G K 3 o p g x i z / 5 I 6 m 8 J c V E j 5 3 t n H z 7 + N Y U + / m u + R 8 8 e f p 7 f + f Z 7 / P V y x 9 R 7 H Y U u y F a / J G z + u b Z 3 v 7 e 7 T 3 5 n z d L X U a f n / z k 2 a 2 J 8 / O I c 1 i s T o 6 / + + W P F N E 3 Q r G f 1 7 J 2 k y f w 8 1 z W 2 B V / + d 1 P n 9 6 a O D 9 / O I e V y + n v / f T 0 9 i s O P 7 8 V E T H H / p P v f H m 2 f 3 A L W f v 5 m Q 1 + t v d i 5 / a J g p / f 7 P R 1 t N P P I 9 X N L H L v / k / 9 K B t 8 S 4 p 9 D U / g 5 5 G x e / + k 3 M 9 z 7 a T s 9 O n 9 H + n z W 1 J M q L D / 4 L t x i v 0 8 F 0 D 2 N n / y 4 X d + p M 9 v S z H J v z 0 7 / u 6 t 2 e n n m X t w + t 2 v n s X Z 6 U f E e f P s 0 y e v b i 9 r P 1 L d m 7 z N H 6 n u N 6 e / z 7 M n t 2 e n n + + q W 9 j p y 9 / n F q s D P z 8 T B a e / z + 9 z f P u 8 0 8 9 z d v o a r v j P c 4 r d w G M / v 9 0 D Z a e z 1 1 / 9 i J 1 u R z H N H j y 7 v 3 t r i v 1 8 d 6 g k e P l 9 H v 5 e t 6 b Y z 2 8 e M 4 v m P / m V p c K P f A a n s n Z + 6 v m D 7 3 z n J 7 9 9 / 0 f E e d 9 w 7 + e 3 s X v y e 7 3 5 v b 9 8 9 u z b D 8 9 u J s 7 P U 8 7 Z f X 7 v 9 p z z 8 y 3 s / e 6 T z 2 + f z v 1 5 J F b M O f d f v 7 4 F c f 5 / J 1 Y f S J w f u Y t D 7 u L z L z 6 / N c V + f r u L e 6 c P n j z 9 v b / z 7 P f 5 6 u X N A v j z U 3 U P 5 9 9 + J I A D x u 7 3 f n p 6 i 4 T J z 1 N 9 v r e / d 3 t 2 + n m u n T R h s v f t 3 / t H F L s l x T Y L 4 I 8 o N i C V O 9 / 5 9 E c q K + I e b F 4 y + H k d v J h U 2 8 s z a / J / x D l d s d p 5 8 K P V 3 v e i 2 N 6 L n V v I 2 s 8 / d t q 8 d P L z W h G Z / N v e / i 0 4 5 + c n c U 5 / 8 v X Z L e z 7 z 9 M I 9 7 1 y / j + P i M P Z p J P j 7 3 5 5 M 3 F + / i n k 9 0 9 r / 7 z h n P f y D H + e K u T f + 7 s n P 0 p r 3 5 Z i z + 4 d v / z y 3 u + 1 8 + 0 f U e y W F N s c 1 P + I Y n 2 V 9 W T / y X e + P N s / O L 4 1 x X 4 U r 5 E e + 3 2 e P b l 9 h P v z m 8 e + j h 7 7 e c 5 j X y P / 9 v P G y / o 6 j s T / q 9 j p 5 4 p i P / n w O 7 c P 9 3 4 e + a W b U 0 w / Y q e + d t r 5 q e c P v v O d n / z 2 / R 9 R 7 F Y U M 4 H h T 3 5 l q f A j A b y t C / r z m j h G 1 k 7 O v v 0 j 4 r y v Y / n z m z i n D 5 4 8 / b 2 / 8 + z 3 + e r l j 4 j z T S y d / P x x s G + w 7 z / i n D e n P / X t g x 9 x T o Q 4 v H T y 5 P k X n 9 9 M n J + f S y e 3 X O j / + c c 5 m 4 P 6 n + c 6 R 1 Y k 9 5 / v 3 z r g + v m e c h R F 9 O z 4 u 7 d m p 5 9 n s v b s 3 p e / T 3 y V 5 O e 5 r P 1 e b 3 7 v L 5 8 9 + / b D s x / J 2 u 0 o 9 j 7 J 6 p + f R v / 0 u 0 8 + / x F x v p H 4 / e e b l r 7 / 8 K s f a e l B X 3 p / 7 0 c L / e 9 D s f d z s H / + y J q a s L P X X 9 2 a O D / P Z O 3 0 u 1 8 9 u / 3 q 4 c 8 f z h H i / D 6 / z / H t t f T P I + K 8 h 3 3 / + e P 8 3 C 4 K + 9 E q 6 k B e + v f a f f 3 y Z n b 6 e S d r m r Q / + 2 r 3 Z u L 8 v J M 1 t u / f / q m f e o / 1 9 5 9 3 n P P y / v N b K 6 K f 3 7 7 0 v Z 8 4 P f 3 8 8 y f P T n 4 y n i P 6 + S 1 r 7 x N o / P w k z r N 7 9 3 / q F r 7 0 z z / i v E f S / u c f c Z h z d p / f i 3 P O j 7 T 0 U A L t 9 e t b K K K f b 0 b / v U z Y z z f i q A n 7 y Y f f u Y W W / v l H H N H S r 3 6 f n R 8 R 5 5 t Y q f 9 R U P + + 0 c f P c 4 q p A B 7 8 l H V 9 f u Q m f U g m / + e R d m L 5 + f T J q 1 v Y t Z 9 / n L N Z E f 0 8 X w P 6 z k / c f / L y J / a + / X v f m j g / j 8 R K F P L z L z 7 / E X E + K O P x 8 1 S s X n 7 3 0 6 c / c n 5 u R 7 H T B 0 + e / t 7 f e f b 7 f P X y R x S 7 J c X e Y 9 X s 5 5 3 R V 7 t 2 8 O b b N x P n 5 5 3 q / h o e 0 c 8 f 4 r B y O f 2 p b x / c I r s Y i t X P B + K 8 R 4 7 o 5 x 9 x 2 C z t v d i J c 8 6 P T N i Q I j r 7 a v d m d v p 5 p 4 j e R 0 v / P J W 1 / Z / 4 y R 9 F H 0 M m 7 H b L H D / v O O c G t / l H 6 6 1 D i u j k 7 N u 3 p t j P c 7 v 2 P t r p 5 5 0 A C n F 2 d h 7 c g j g / P 1 X 3 c C b / R 7 L W p d i 9 n z g 9 / f z z J 5 / v 3 f + R 1 3 0 7 i p m l t J N v H 9 8 s g D / f t B M F G P t P v v P l 2 f 7 B L Y j z 8 y 8 k e Y 9 F 2 J 9 v n G O M / o P v 3 l 4 R / T x 3 L L 9 G k v b n j y f w N e K U n + d 2 7 c n v 9 e b 3 / v L Z s 2 8 / P P s R x W 5 J M c l Y 7 u / t 3 S y A P + / 0 + Q 1 u 0 o / Y 6 X 0 t 4 M 9 r f X 5 T n P L z m j h m X e n Z 8 X d / J G u 3 o p i y 0 7 P v P L i F 6 v 5 5 F 6 c I i 7 x X i u n n D X G + j i L 6 + U a c Z y / P b G B 2 e + L 8 / 5 0 4 Z l 3 p 9 V l c 5 / x I S w 8 p o u 9 8 e n s t / f P I 6 L 9 H + P / z L v o Q z r n / 8 K v b c 8 7 P G y 2 t 7 u L J / v P 9 W x P n 5 4 1 Y v Z d 9 / 3 k q V n s v d m 5 B n J 9 v n C M Z j 2 / / 1 E 9 9 Z W 3 2 j z i n G 6 L + P g 9 / r 5 u J 8 / O O c 5 Q 4 z 7 / 4 / E f E G c j k f + c n v 3 3 / 1 m 7 z z / e F I a b C 7 t 7 + L b T 0 z z d F d J N 9 / x E 7 D Q Q a L 7 / 7 6 d M f U e x W F D N p k J O f v P 1 S 2 s 9 v i h k l f 3 L 2 7 Z t V 1 v / v 4 r W 7 / O / T V 2 f P G a W X r 1 6 + O T t 9 L U R 7 + e r L l 6 e v 5 G + 8 r M 8 u Q Q G Q n z x + / h U P + W 6 3 8 Y a X 9 3 Y / 5 O W 9 D 3 n 5 3 g e 8 f O 9 D x r z / Q S 9 / C M H 2 f Y I x p 8 l v 7 w f E J 9 z X B L K 7 4 9 P g 6 P f + e j A + g B S 7 O w E p d r 8 e A h / A Q r s 7 + 9 8 A A v c / B I F P P + T l B y E T R L L L r 9 / A j n y d U R 1 8 C G I P A 8 S + F g K 7 o Z h 8 P R g f w h u 7 3 w B v 7 H 2 A l t n 9 E L W 8 9 + G y v b / z 4 T D u f w M w H n 4 z M H x i H p 0 2 b T a r 0 l m e v i 7 a d T Y t q m X 6 r F h m y 2 m R 1 1 n 6 N G / T 4 6 / X T U e 5 x x Z 8 7 j 3 4 6 m v B D p j p a 5 I h 4 K m v A 2 M X / 9 8 4 x h e v 9 u + 9 + e r V 1 x g j Y N 9 M v 6 + n 0 g A 7 s J k / 9 Z O v n v / + X 7 x E h 1 8 H V q A c f u r Z 2 e 9 v w P 3 + P 7 G z c / A 1 m A d A f U t y d P z 0 J 7 / z + 7 z 4 8 i e + O v v y 6 0 H z T Q u g n f 3 k 2 e n v 8 + p r o h a a m v 2 7 O / f v 7 r H v 9 3 W A + b b l a O e B A t t J d 3 c e 3 X v w C L T 9 O l A D o / O z I + G 7 H U / b o 0 S 6 u / f o / s N H Y L K v A z W Q q Q + c r N B 0 7 u 4 5 F H c e 7 X 3 6 a O / B 1 4 P a c T n v j T c z w F 0 b t / z k 8 S u B z L / 8 5 I v j L 0 j 6 j l / 9 / o B L 7 + N v t K E I S c w s / / b 4 J 1 8 e v 3 p N g d B L + k h / f f z 6 7 P M X R x R E 8 8 / H X 7 5 8 c 3 R K a R v 8 f P z 8 y + 8 e E U L 3 m Q / w B z 7 5 / U 9 / 7 z e E 6 k O g e p 8 / 5 k 8 e f / v s 8 2 / D o u I n P u H I 7 8 v v v q H v X p + + T G 1 r f K B f / P 7 P T 1 8 c Q Q V 7 f / L 7 b + R 1 / Z U / p 1 b + n 4 + / / e r 3 M a 3 4 N 9 v I / f X 4 J 7 X F T 5 p P 0 J f 9 4 / G 3 T 5 + / / P 2 P f / L 4 j E P C L 1 5 / / v u / 4 A j y 7 M s n 3 3 n x x d H O s 7 P X J 0 R 6 m i L 5 g E d / 8 s X L o 9 9 r 3 6 c K f y R z t W F W 9 r 7 p W d l n n g x n Z X c P s 7 J / u 1 l 5 e n a S 2 t b / f 5 k V S 5 X N s 7 L z + v c / + f K L l / T P 0 9 P f / x Y C 8 / r 2 U / P 5 6 R c n n X m x H 9 0 4 J 5 9 X E 9 K v Z X o q e v a L Y j q v s u k / + h c v o 5 O 0 / / / a S b L E 7 U 2 T d b p 5 M u 7 y v 9 8 + f v E U e T i 2 1 v r H 4 9 d v j t / Q j z e U X P r 9 f + K r 0 1 e / D 1 D 0 / n p 8 9 u L l V 2 + + o D 6 O Y E j t H 5 I O e n 7 2 m v E / + e r V 7 / V T + O X 1 q 6 e A B 8 H d 3 t 3 Z 3 i N 7 q R 8 9 J m 4 6 + 0 l i H 1 K v / N v j 1 1 + 9 p N T W 6 9 e / / x f 0 z / H n p x b a 6 6 + + 4 A z U 7 / / q y + + + B p + E H 7 j v T 7 5 8 / t U X L 8 I m 5 r P H X x G h f / / j k z d n P 3 n K 7 w G y / 5 k 2 x M c v f v + T b x P b / f 5 f v p A e i A T d j / w 2 9 G a 3 D X 9 E b V 6 / e f X V i X 1 p F 2 3 C j / w 2 / F L Y R u C 8 / j b N 4 t M v K b V 3 + u I N 6 P P m m O n S + f h Y y R V + T N S W 1 o C 5 + / s b X h l 2 6 M O G 8 t 7 e p v e e f f r V T + z p e 7 a h 6 e / 1 2 d P f / + z F 0 9 P f + 8 g 0 8 T 8 z r S j b i Q + f n f 3 e I G T / Q 4 O F e 3 P X d t i F t h e D F n z 4 G D T B Z L 3 4 X L K q p 9 + 1 L H H 2 g t y A s 6 f 8 6 + s X X 7 6 h / O a b 3 4 e l 9 p h o + f v Q t L 0 6 Q 7 j h / 4 k + m K f v v j o l M X l N + o I Y + a v n 9 P O L 4 9 / 7 9 2 c s 5 B f + + / c x f / 8 + / I Y 0 J I f j 2 T P 0 8 + o n f h I / R N x i / r g K I v / 4 / c m 5 + q 5 t z n / 9 / m 9 U u Z 2 9 e E Z M 8 C Q I E O x n j z 8 / f f H V i z P 2 i g b D H t v m M e V x n 5 M 8 f n H 2 J n 3 X F I + W R f n Z R 2 2 9 z j 9 C R y x o Z 1 + y N r O / P 3 4 N X X N 2 / O T 5 6 c m X L 9 4 c n 7 0 4 J Z 1 j f / 3 9 R e F E o L 3 5 v X 9 / 4 q D T k z d 4 / / d n n + x 1 p N n d K P y 7 r 1 6 / + v 1 f / 9 7 M 9 E T R n z x 7 i k + j H 5 L t O T 1 6 + v L 3 x 4 I D f n 1 s 5 + 7 p 2 R d i u X 7 v 5 8 h v f + E U b L g Y 8 p P P n j 9 5 e P p 6 7 9 N P n b 7 F T 1 X i p I K A n X C S i D S R l W P V 4 O / H x 7 / 3 2 e u j 3 + f x X f 4 p 1 D w S j 1 I T 7 8 S p P / n c 2 C z 5 Q / v g P 5 i F Y V I F C V H A u g r g F g Z e f E k I v T 6 i a d X f G N e X r 1 6 / E G z f v C L 9 / Z P P j 5 C j s H 8 8 d g q S m d 7 9 R b b u V P r 6 y d N X r 2 n G 8 S s 0 + 5 s v G Z x Z J n i N 2 Z R f d K n g 9 e 8 v a x u 7 / h 9 7 L G L 2 r W / b 1 7 5 t 3 / t 2 8 K L 9 S 9 7 0 x / n 0 1 D j 7 O x i M f g D e e 0 o G 8 0 g + N X 8 Z l n z 9 + / 9 e v w / L 3 + d k d V 6 C l e U X / H 3 8 5 s 2 r M x m s G g t y S Y h D d d T W g L x 4 e m Y + A 6 V 4 T m Q K 9 4 R 2 3 i d C P 7 K a n 4 u n Y P 4 w 5 D T f + H 8 q f c 1 X 3 l 8 / K 2 s 6 t O Z 0 / I x Q f v 3 S / + u E v a j X L 7 + U R S i e g 0 2 S o S 0 A + / O 9 o x T P D v 3 / f r r H u N B n j 9 9 8 + z t v t P v P 9 / H L G 5 5 N 1 s e k J + U v V Z r 6 x + M v z l 5 4 n 9 s / Q H h + D + S m U Z 3 K H x S 9 A U s m N H 5 7 / J r o y j 3 9 3 m 9 e f / v Z c / 3 1 i 6 f 2 1 + e f y 6 9 k z 4 9 P T t g t o c n j o Z u 5 t 5 9 8 c f r F E 1 J p n X b U 1 S s i J S P w l E z 2 2 X N Y 9 I B z 0 I S 4 R / j N / S G u m t U + t 1 V F z / Z e v d r 7 B l T R 7 / 3 / d l W k p L t J / R z 9 X r A S H F G w O t l E N G k g S u r o G H / j l / 8 3 6 y p M U / D 3 z 4 r m s q T + / 7 O m U h 4 Y 0 F S f / k h T f Z C m O v n y 9 Z s T C k X 8 7 E F f N 4 G d z a + B k u I Z / b 0 F O a u Q 9 n 5 o C u l I N a r 8 8 a G 6 y R N 1 / W B I V f l U + 5 r K 6 e j b N F U K t a u k A E Z / + 2 E o K 7 z / s 6 + e d g f V 0 + 6 w e t r 9 Y a q n o x 8 n 2 + r + i q g q j l j x c 6 N r 9 e r l d 4 Y V 1 r 3 / F 6 k r i L X 5 1 e g t / Y x / N Q o M 8 Y / 5 9 f + 1 m q y X B P 1 Q N b b / / 3 s 1 Z k n 2 I x 3 2 8 1 q H f b n 3 5 i f 2 v r z / U w + e v j l 4 c H K 6 + + r F 6 8 / 3 j x 8 M 6 r A H P 9 J h L G 4 / W z r s 3 j e n x D 7 9 + a L E 7 v 1 I i / 0 8 1 2 I R T + w n j n + f L w a 1 2 C 7 j 9 v 8 S L f b 7 R L T Y 7 / P / Y S 3 2 + 5 w e f 4 O u 2 P 2 f F 1 p M a P Y j L f Y j L d a J J 3 c O v h r U Y g f / b 9 d i M V / s 9 / 7 / g h b 7 6 s X J 7 3 / 8 6 v T 4 m 1 N j P 7 x M / c + Z G n N E + 5 E e + 5 E e 6 + i x 7 z w 4 6 + q x H a P H / t + U x v 8 G 9 B i g d z 7 5 f 4 l e e / n q y 2 d n b 3 7 / k z f f o H 9 2 7 / / 3 i s 2 n 2 o 8 0 2 4 8 0 W 0 e z / e R X w 3 H m / v + b N N v v f U v N 9 v + y O P M u / 0 u d A J t X / D n 1 c u q p t d i 0 v N 7 7 9 F O n 5 F g B D T Q 8 + P Z P k K h w A 2 l H g z 9 6 m T X F Z a W f 4 4 O Y J / f t s 6 d P T 1 8 o C X g m j l 7 T R J n f H 7 8 k b + g F z / r T V 2 f P n 7 9 + Q 8 x 9 9 J w G 5 P 5 6 / O 3 j 1 0 9 P n x 1 / 9 f z N 0 y 9 P v h J u e P n i + A u m 4 Z P j 1 6 d P Q b Y 3 z 7 / 8 / M v g E 6 t D 7 S c n X 3 7 x 8 u x p + J o q 4 7 s d w v 2 s 0 P H V 5 6 d 9 O q a p U D I 9 K e r p u s y W b R 4 l q l s 3 / h F R v Y Z v j p / t x Y i a p t k 4 P V n n y z Z r 0 l V V E 5 U v s j r N 0 p O q b q v 0 Z Z n 9 I M 6 8 z l r / i M 7 S 8 O W b / V f H B / d + n 5 8 a o P P u n f R 1 X l 8 W 0 6 J q 0 p d 5 3 V T L r M z f j + p u O f F H V P e p f n z 8 n Q G q 7 9 1 J X 9 b V Z Z 7 P q v o 9 i e 0 S h j 8 i t k / s z 7 + 4 N 0 D s e 3 e I q M u 2 z t q i M Q r l y 0 l N v 7 3 8 R / + e S V l M B 5 R M l P x u 1 e l H 5 P f J / 8 X v / W K A / P v E 6 1 n d k o Z Z Z a R l l s T v 1 + k x E b w 1 f 0 b Z P 0 r 9 B z + i f p T 6 b x 4 + G K D + / T v p m z p b N u d 5 n S + n B b H 6 l 2 1 V X 2 S z 9 7 S s B z + i f J T y P / V 7 v R q g / K d 3 0 j P y B 0 m / 5 8 2 I 6 L s o G s P 9 X 7 Y 1 W d v P s 6 a l H 7 M 8 L b P 0 a b 6 e Z a y Q o u R / + C P y x 8 j / 8 P 5 3 n w y Q / 8 G d 9 F X e g u e V 6 G w D i s l 6 k 9 K J M / / u z o + o H 6 X + y Y O f H K D + w R 3 i 6 M u q N N Q W J n + e X + O 3 s + U F S U U V m Y M o 9 X 8 U k c a p f / a d Z w P U f 3 g H K o Y 0 / N e I o X Z / F K v G Y 9 U 3 T y O J F J B 7 M k 6 f V t P 1 g k g d 4 + k N p P 5 R u N p t + O b Z s z d 7 P / n 0 7 P M B U l O 4 6 t G a j G p e k 1 P z n g H r 7 o 8 C 1 j j d v / P V z g D d 9 w K 6 T 6 v l L U O q K P l / F M L G y f 8 T 9 3 + v A f L f Y 4 V O l P + a i u Z H U W u 0 4 V e U 0 4 9 T f D p O X 1 a k W v 7 R v 3 U Z k r f n r o P Z o z T / U a z a b f i T 3 z k 9 2 N 3 9 i Y c P B 2 h O y v 1 D i f 6 j M D V O 9 O / + X m 8 G i L 6 3 i e j H N W U N Z t m i g M p J n x X L j O K p v I 4 r m R / F q H E l 8 5 N P B h Y 5 Z u P 0 z T / 6 1 7 f r s k J 8 + p N Z y c n g G 7 X 5 3 o / C 0 W j D n z x 9 O O C h 5 2 N d p y M D W l A m r J h V t 6 H z j w L P T s P v 7 j 3 7 8 v d 5 + J 3 v f P X l A J 1 3 k f P S 4 P 6 k I o d w p o 7 K 8 S z H 6 i j 9 f Q u 6 / y g C j d P 9 J z 4 9 G K D 7 n p d r / A D C / y g e j R P + u 9 9 + P U B 4 6 5 h / H f 3 y o z A 0 r s d / 7 4 M B r / x 8 n D 6 r l i D u d f q E f B J J L L 6 h H E C O O c i X l F O v i d v / 0 b 8 + 6 h 3 u / S j w 7 P L 3 g 5 M 3 P / X y p 5 7 8 P g O Z x H N S 6 E p x n 7 i 3 4 O 0 f R Z x x U p 8 9 / K k B U u / 5 p D 6 e L Y o l 5 V b q L O K Z R w n + o 3 A z T v A v n 3 9 n g O D 3 L M G R y y q W F x T k 3 M r / / l G Q G S f 1 V 7 / 3 v Q F S 7 1 t S k 7 5 + V s z y Y o r 1 0 I o W R r / I K M B s W a V r S p F + P 1 7 + o 3 9 x W V 3 E y f + j O D N G / p + g 5 M e L A f L f N 1 6 K m 4 S o 0 U y v 7 1 a + 6 o m R / 9 6 P o s 8 4 + R / 8 X g 8 G y P / p H R v c W 7 / l / c z p v R + F o t G G 3 / 3 8 w U B u 5 Y J C / r q 6 L B p Z f 7 6 Z w j 8 K O r t s / f T Z p 2 c / 8 X T / 9 x m w n x d I 1 w q J 4 a G s i J s p Q 7 u A O g e f f 2 d d 0 N r / b S j / o 6 g z T v k n x w P m 9 G K v T 3 n r w t B y q B J 9 I 9 F / F H v G i f 7 t 5 w N G 9 E J C f S x x v p d e + V H M G d f c P 3 V / I F k 7 H 3 d S K j f T + E f B Z p e Z z / Y f v n j 6 U 0 8 + f T V A Y z 9 R i z T h S U n E P q d V t T p K 4 B 8 F l 3 E C f / v s y Q C B S U W / y q c Z L V h K A C + r 9 X V L R n E 1 Q O Q f h Z V x I r 9 4 8 5 M D R O 5 l X 0 + K e r p G v j t v o i T + U e g Y b f h 7 n + 1 H M 6 5 n Z 8 e 0 R F m 1 W Y m Q 8 Z Z E 3 v 9 R g B h t + P v s 3 o v G K k L W 9 E X l E T Z K 1 x / F g H G 6 / l 6 7 A 5 5 E N k 5 P 1 p T U y 8 T G v c w u s p q 8 i e d Z f b H B m 9 j / U S Q Y b f h T 9 3 Y G l m U m 4 / R p N V 0 v i N T q T t y W 1 D 8 K / e K k f v 5 T A 2 m N K Z E 6 J 6 c i f f m P / j 2 T k v y 1 W x D 5 R 6 F e r O G z n f 3 f e 0 B v z M b R 5 d y b 6 P y j S C 9 O 5 x f f H d A b + f i D l n P 3 f x T 2 R Q m + + + l P D m i P 8 2 5 S 9 C a W / l H c F 6 f w y z d R 1 X F 2 9 i T i L w e e X d x l / l H o F 6 X z 3 s H r i O o 4 O 3 N E L p X K U a r + K N r z G v 4 + B 8 / f f H 7 v x d O 9 s 9 1 P n 3 z V p + q 3 K V G R L z 3 P 4 u 7 L r K 2 L R b U s o t S 9 / 6 M w L 0 7 d k x c D s T S C 6 U 1 U l v X v Y r I m f y N K 8 R 8 F g H G K n / 0 + v 0 / c 3 h 1 T L N I S x W H t o h T 9 U a g X p + j L 4 7 M 4 R Z 9 W S 6 U n L N x J t i p I D 0 d J + 6 P Q L k 7 a n / x i w D k 7 n r b r r C x + o A l j I m + Z R f V F l N w / C v J 2 d r 7 c e / M T e 1 / e / 6 k H T 9 + c 7 e 4 8 / 7 1 f n 9 5 / + e I 7 X w x o 4 y c 3 a O P P K S C p s w F V v D H W e / b z j N z P v v P 6 2 d 7 v t f N 0 Z + / z 3 x t B W Y y 7 X + X N u m w z B H v w 2 k 5 / m q I 8 W g u p 0 q 3 j e V X X 1 V 3 K a z Q Z / 3 o n S v G N w d 7 N F D / 9 / y n F v 3 3 v W S Q U 2 U / P X n z + 6 v T 1 l 6 / T 3 y f 9 8 s 0 r + v n k 9 M X p s 7 O T s y 9 f j 8 b j c Z T E 3 W j v 6 P d + f F d / 2 6 h L N v G C t v j / H f O H q v 3 4 9 Y N P n 3 / 3 b P f F L Z j f 8 X 6 T H l N E W B d V P e C e / C g s j B P 6 y 6 c P h g h 9 m Z X / 6 N 9 T x c n 5 o 3 g w T s 6 v v n w 1 y L d 5 f Z l F q f n p j + K / K D V / 7 9 2 d J 0 P U n L b F O X k Z z o H + m o r h 0 x 9 F g l H n e u / 0 9 x r I y 5 2 d j N P T d 9 O 8 q d I q P V s 2 a 5 o H c v 2 m R Y Y 0 M z n a Q 9 5 3 l P w / C h v j r P / g y U / e Y A B 5 d f A N e d Z M e q I y 0 Z 2 T p M s q / Y K k o s 2 I 6 + M 8 / 6 O A M k 7 0 p y + e f R D R o 8 T + U T g Z D y f f / G Q k v j l z G e n 3 z a J + + q N A M k r o n 9 j 5 N K L J z 3 6 y n / m n t c P 3 J v o H x p L / 3 y L 6 s 7 1 X r / Z u t 9 z y + + x F k i W v s 5 J U i N j H d O v L V 2 e f n 7 0 4 f h 4 N 0 n c 2 + i U / f w l 7 b / 8 0 o j a U s O r p 3 U T a j T 7 H z x P S u i z D 7 3 X v 2 e / z 1 c m X r w 5 e P H / 9 8 i a e f f H V 6 U 9 + G a f q z 6 Z T w e m T 8 J P / z 1 L 5 N R Z T b 2 L g D X T + 2 f Q n / v 9 E 5 9 / n 2 Z s h O m f T 9 W J d k j s X J f B G P + L / m w S + y / + e f M l j e X Z 8 g h / H b 1 7 h x 8 k p 0 e f V q 9 / 7 9 + d f T p + / + e r s 6 W 4 8 J p T V b t N E 2 + 5 t I r 9 p 8 v j F V 1 / 8 / q 9 P j p / z K P H H y 1 e n j M X p F y + J H m e v 8 f v L 5 6 c / e f q c k f r q i 6 / 4 l + f H n 3 / + i n p 4 f F d + e / z i 9 V d P G O 9 n z 4 / f / P 4 6 Z 4 / v e n / J N 6 8 7 3 5 m / z b c 0 g R b K 6 9 / / 6 R n D / L 3 O n u I F / C A S G p p s I g 4 Y 8 7 t n + w 9 f P P 2 p b 5 8 9 i R J n 0 I j 9 v C D O T 7 5 8 s / / q + O D 4 + D u 3 5 h w 2 Q / 9 / J c 7 g u s O P i N P l n D f P n r 3 Z + 8 m n Z 5 / f m j h s W v 9 / T x x P I Z + 8 O P 0 R c f q c w 0 p 2 Z / / 3 / p F Y D X L O T 3 6 x d 2 v i / H z j n N 2 X b 2 7 P O T 9 / i P P d v W d f / j 4 P v / P d b 7 + + N X H + / y J W t x a r I Q 9 5 M E X 0 8 4 N z n j 7 7 9 O w n n j 4 5 v n d r z v n / d f g Q c Q I / / 7 3 3 b U j w 8 5 s 4 I e c 8 O H n z U y 9 / 6 s n v 8 + x H x I l b q 9 P f + 2 w / 7 g T + / N Y 5 Q p y f e v 5 T t / d z / n 9 t r T 4 0 8 P z 5 4 e d 8 P V P + 8 y m f 8 5 P f O T 3 Y 3 f 2 J h 5 Y b f k S c j s 7 5 7 k / d j 4 v V z 3 O F / P 7 5 n P 9 f K + R Y m v T z L + I e 8 s 9 z z m G x + u o n n 8 R N + c 9 v 4 m h s t f / 7 x B P s P + + I Y / X I 0 z d n u z v P f + / X p / d f v v i O H f C P r F V H r H 7 y 9 O G P r N V 7 O 4 E / z 6 2 V O I H f / b 1 s p P 0 j s e q m L L 5 8 f v s V z 5 9 v K Y v f Z / f e j 0 z 5 o B P 4 x e / 9 4 t a c 8 / N D 5 7 B C P n 7 9 4 N P n 3 / 3 y 6 Y M f c c 7 7 K u Q f 6 R w K H 0 5 O f p Q m H f S Q 3 / x k f P X h 5 6 8 p d z r n 9 9 7 d e X J b 4 v z / m 3 N C P + d s / + G L p z / 1 5 N N X t 9 Y 5 P z + s l W f K 7 / 0 + P / U j z o l 7 y D + x s 3 t w e z / n 5 9 h a / Z C I 4 w W e L 4 / P f s Q 5 3 w B x f p 5 Y K x a r v W d f / j 4 P v / P d b 7 / + E X H e l 3 N + / l q r r 0 m c n 3 f L w e 9 D n J 8 f 1 s o z 5 Q 9 + r x 9 F 5 U N O 4 M P 7 3 4 2 H D z 9 / x c r z k I + P b 7 1 u 9 f 9 v a / U + 6 1 Y / z z m H 8 z l v 3 j y 9 9 b r V / 7 8 5 5 w M T 7 D + P i K N L M 1 / 9 3 v d u L V Y / P 5 x A j z h n D 3 + U s h i M r b 7 z 1 Z e 3 5 p z / X y t k N + D v v H 6 2 9 3 v t P N 3 Z + / z 3 3 r 9 1 D v n n E e e I Q n 5 9 8 O 2 4 t f r 5 H T 7 c Y M p / 3 o l V S J w 3 z 5 6 9 2 f v J 7 3 y 1 8 y P i v O + 6 1 c 8 7 4 s R i q 5 / 6 v W 6 / N P P z R + d 8 j d W H H z m B w 6 b 8 5 1 H 4 I N b q J 3 / v g 9 M f E W e I O K c P f x S V D y r k 9 1 g O / v l E H O a c n 7 q 3 8 y O x G i D O s 9 2 X b 2 7 v I f / 8 M O W 8 N H P 8 + s G n z 7 9 7 t h s 3 5 d 8 c 5 / x / h D g f 6 i H / / P F z b k i T / v w m z n e f P v v 0 7 C e e P j m O p 0 l / 3 o l V S J y z / Y c v n v 7 U t 8 9 u v 6 j 3 8 0 M h 3 y J N + v O X c 9 h a 3 X v x d O 9 s 7 / T 3 u r W H / P M o T a o 6 Z / / 3 i S 8 H / / z O 5 2 j K 4 s H v 9 e C 2 n P P z R K w 8 n f P d b 7 + + N e f 8 P F L I 7 2 + t f v 6 I l a 4 + H D / 7 k R M 4 l L J 4 e P L g J 2 + r c 3 4 e W a s b U h Y / 4 h z i n L P v P P s R 5 7 x v m v T n O e f I i u d P 3 P + 9 f s Q 5 3 4 B C / n n k B I p Y f f e n 7 t 8 6 t v r 5 R J z 3 F q u f T 8 Q R z v n 8 Q d w J / H l O n M 3 r V j / P w 4 f N C v n n u S k X z n n z 8 E c p i w h x f v I 7 p w e 7 u z / x 0 I r K j z i n o 5 C / + s k n t 4 / K f 3 7 o H G / F 8 8 u n P x K r 9 / Z z f v 6 K 1 d d b K / 9 5 E l u 5 p Z n d k x c D + Z y f t 5 z j F P L r g 2 / f P m X x 8 0 g h v / e i 3 o 8 U 8 s 9 b z n E D / s 7 r Z 3 u / 1 8 7 T n b 3 P f + 9 9 y w 0 / 4 p w P 4 Z y f R 4 t 6 W A 5 + + V N P f p 9 n t + W c n y e m 3 A s 8 f + r 3 e n V b 4 v x 8 E q v 3 X p r 5 + U S c 9 1 + a + f + 1 t Y p x z v 3 v P r k t 5 / x 8 0 j k 8 4 J 3 9 3 / t H n D M k V r / 3 2 f 7 t Y 6 u f P 6 b 8 a + S Q f 3 5 w j h e V n / 0 + v 8 + t i f P z L S r / f X 6 v 3 R 8 F n t 8 I 5 / z 8 E C v H O T / 1 / K d u v e L 5 8 8 m U v 7 9 C / v l m r Q 6 O j 7 9 z a + L 8 / B C r r 6 l z f v 5 w z n e f P v v 0 7 C e e f v v 5 i x / p n D 5 x 9 p 5 9 + f s 8 / M 5 3 v / 3 6 R 8 Q Z 0 j m f f 3 H v 1 m L 1 8 8 g J l D T p 0 7 P P f 8 Q 5 Q 1 H 5 i + / G A 8 + f 3 8 R R h b z / + 9 z e l P 8 8 E i t Z 8 X z 1 + e 1 T F j + P i L M 5 h / z / S + L c m j j f P d t / + O L p T z 3 5 9 E e r D 0 N i 9 V 4 J 9 p 8 / H v I N C f a f 5 8 T Z b M p / f u s c E a v v f v 4 g n s / 5 + R u V e + H D F 7 / 3 r Q P P n 2 8 K e X j d 6 u e 3 h / w 1 n M C f Z w r 5 9 L s / d f / 2 p v z n h 0 L m T O D x 6 w e f P v + 9 n 7 6 I e 8 g / 0 j k P T 9 8 c P 7 u 9 t f p 5 J l b v 5 + f 8 P D L l T J z d T 3 / y 1 u t W P 4 / E S n P I P / H p w Y 8 4 5 3 3 X y n 9 E H H L s D l 7 f X u f 8 P F P I p 1 + d n N w 6 h / z z S e e c c b L r x Z u f / B H n 9 I n z 4 O T N T 7 3 8 q a 9 + 7 9 u v W / 3 8 0 T l K n L O H P 3 V r 4 v z 8 4 R x N W f z U 7 x X P I f 8 8 j 6 3 u v X i 6 d 7 Z 7 8 u J H 1 o q J 4 w b 8 n d f P 9 n 6 v n a c 7 e 5 / / 3 v v W A t 1 I n J 8 f n H M L a / X z 2 5 S / f 5 r 0 5 1 0 m c N A J / P k t V k K c n 3 r + U z / K 5 w y J 1 e C i 3 s 9 v n f M 1 w o e f K 7 H 6 4 R L H + T l 7 p 7 / X 7 V M W P z + I w 6 L y k 9 8 5 P d j d / e 7 v Z f X I j c T 5 e R R b P X 3 2 6 d l P P P 3 2 8 1 u b 8 p 9 H O k c z g b v 3 f m S t h o j z 3 c 8 f 3 D r B / v P O C X z z 5 u m P 1 s o H F f J P P L R K 9 k a x + v m j k H / y z b N n b / Z + 8 j t f 7 d y W c 3 4 e K W S 1 V k + O b 5 8 m / X n k 5 7 D O + b 3 P 9 n 8 U e E Y 8 5 O P X D z 5 9 / n v v 7 s R j q 5 + / x P H y O c f H 3 7 m t z v l 5 Z K 1 0 9 e H J 7 / P s t s T 5 e a S Q N W V x 9 p 0 4 c X 5 + m / L v 7 j 3 7 8 v d 5 + J 3 v f P X l r Y n z 8 y d 8 U F O + / / v c W u f 8 f B I r y S H / 5 J M f B Z 4 R z j n j T O C 3 z 2 6 d J v 1 5 Y q 0 8 P + f B k 3 i a 9 O c v c T x T / u X z W + u c n 0 f E 0 W T X 7 7 X 7 o 5 T F E H F + 8 v c + + F F s x c R x A / 7 O 6 2 d 7 v 9 f O 0 5 2 9 b 9 9 7 9 i P O G e K c w U z g z 3 N T v l k h / 7 w T q 4 i o 7 H 7 6 k 7 d 3 A n / + x F Y q V s f P b r 3 6 8 P M u f H g v a / X z S O d s X v H 8 B n T O / 0 e J 4 8 K H 7 3 7 5 9 M G P i D O k k F + + + Z G f E z q B T 9 + c 7 e 4 8 / 7 1 f n 9 5 / + e I 7 d s A / 4 p w P S Z P + P F L I 7 + 8 E / v z w c 7 x 8 z t M X P + K c Q e K 8 R 7 L r 5 5 M T K I t 6 b x 7 + y J S / d 8 r i 5 6 9 Y 3 W L F 8 + c d 5 8 Q W 9 b 7 7 7 d e 3 J s 7 P D 2 v l x V Z P j u / 9 i D g D U f n r V 5 / H o / K f d + F D a M r v v X i 6 d 7 Z 7 8 u J H x B m M y r / 6 8 t W P x O q b C D x / / p j y r 5 F D / n l k y t 9 7 O f j n X / j w U 7 9 X X O f 8 S C F v C D x / f o v V T 7 5 5 9 u z N 3 k 9 + 5 6 u d H x F n w A n 8 v c / 2 b + 3 n / H z S O U y c 7 / 7 U / d t H 5 f + / 9 n M i 3 L C z / 3 v f e v X h / 9 + c 8 z 5 O 4 M 9 f a + X E 6 q e e / 9 T t n c C f b 2 L 1 P o t 6 / / 8 W q 7 6 H / B M 7 D 3 6 v H + W Q B z 3 k z 7 / o J r t + v g e e X 9 N D / n m m c 0 5 f H 3 z 7 1 j r n 5 5 O 1 k v D h 6 d n n t y X O z x O F 7 K V J f / K L 2 5 v y n x 8 6 x 4 n V m + N n c e L 8 v B O r m I f 8 5 i e t q P y I c x w 3 / O R 3 T g 9 2 d 3 / i o b V A P y J O N 0 3 6 P s v B P 3 9 M u R L n 7 O F P / Y g 4 A w r 5 J 3 / v g 3 i y 6 + c v c Z w p 3 z v 9 v X 6 U 7 B q M r d 4 8 j A e e P + 9 M e Y w 4 X / z e L 3 7 E O U O B 5 + 7 O k 9 t y z s + T 8 I G t 1 d 6 z L 3 + f h 9 / 5 z l d f 3 p p z f h 7 l c 9 h a / T 6 / 1 + 7 t F f L P D + J 4 Y v X 0 x Y + c w P e O r X 6 e W 6 v N T u D P b + J 8 9 + m z T 8 9 + 4 u m 3 n / / I l A 9 w z v C K 5 8 / v q F z X y j 9 / c P t M 4 M 8 3 a / X d r 7 5 8 9 S P i D H D O V z / 5 5 N Z p 0 p 9 H H r K u l d / b + V H K Y j B 8 + I l P D 2 5 N n J 8 / C l n X y n c P 4 q b 8 5 6 + f c 4 t 1 q / 9 / E e d 9 i O O 4 Y f f l m 9 v 7 O T / f r N X v f b b / I 4 U c I c 7 7 Z w J / n i n k l z / 1 1 e 9 9 7 0 c 6 Z y i f 8 + D J T / 6 I c 4 b C h 7 P d 2 4 v V z x + d 8 9 2 z / Y c v n v 7 U t 8 / i C f Y f W a u H p 6 8 P v v 0 j U 8 7 E i a R J f 2 L n 0 z h x f v 4 q 5 K 8 X P v z / O y p 3 o v K d 1 8 / 2 f q + d p z t 7 3 7 7 3 7 N a c 8 / 9 v 4 s T y O S c n P / K Q B z 3 k z 7 + I O 4 E / z 4 k j K 5 6 7 9 2 6 f Q / 7 5 R p z 3 y g T + / P C Q b + H n / E g h k 1 j 9 X r u 3 d w J / v n H O e 1 m r n x / E u c W 6 1 c 9 z D / m M A 8 8 n n / 6 I O B H O e e 8 E + 8 8 T h e y J 1 Z d P H / x I 5 w w o 5 D d v n t 7 e W v 3 / O m U R 8 3 N e f X 5 7 a / X z x 0 O + Q S H / S K x o U e / T n 7 x 9 b P X z i D g c l T + 8 / 9 0 f 5 Z A j Y r X 3 7 M v f 5 + F 3 f u L T g 9 u a 8 v 9 / + z k f m E P + 4 f s 5 P 0 z i f G D 4 8 P O P O O / j B P 7 8 M O X e c v D T F 8 9 u T Z y f H w r Z x V Z 7 p 7 / X 7 T 3 k n z + m X N e t H v x e P x K r w a j 8 7 P f 5 f X 6 k k I e W Z t 4 8 v D 3 n / P w Q K 0 8 h 7 + 7 c 3 k P + + U E c 5 p y f / M 7 p w e 7 u T z y 0 e u T n t 4 f 8 g T r n 5 x 9 x T l 7 E 8 z k / v x X y + w e e P 5 + I 8 / T Z p 2 c / 8 f T J 8 b 3 b E u f n i V h 5 C v m 7 v 5 e 1 Q D + / i f M + K Y u f v 7 G V 4 4 a d F 9 / 9 k U J + 7 3 z O z 2 8 n k A P P l z / 1 1 e 8 d V 8 g / v 4 l z w 7 r V z 1 + x 8 g L P e 7 / P T / 2 I c w J r 9 e w 7 r 5 / t / V 4 7 T 3 f 2 P v + 9 9 y 0 3 3 E i c n x / 5 H I 9 z f u r 3 u r 1 C / n l E n M 1 O 4 M 9 f P + d r 5 n N + f n C O 5 + e c 7 b 6 4 N X H + f 6 2 Q Q 7 F 6 8 + z Z m 7 2 f / M 5 X O z 8 i z j c R W / 0 8 E i t J d n 3 6 5 K s f E W c o f D h 7 e H s n 8 L b W 6 v / 7 x N E c z c H r e P j w I + K 8 J 3 F + / o j V D c T 5 e Z c J / E D i / H y K y j d n A n / e + T m R f M 5 P P f + p v R 9 x T t + U n + 0 / f P H 0 p 1 6 8 + c n b E u f n k c 7 R d a v 9 3 + c 7 P x K r I b G 6 t 3 N r h f z z i H M 0 2 f X 5 F 7 d e 8 f x 5 p H O E c 7 7 6 y S d x h f z z 2 0 P m 2 O o n d n Y P b p / P + f n h I X t R + U 9 + 8 S P O G b R W 3 3 5 + e 8 7 5 e W a t n u 1 + + p O 3 d g J / H l k r 1 T k P f q 8 H P + K c A W v 1 3 c 8 f 3 F 7 n / H w j z p v j Z 7 c n z s 8 P a + X F V k 8 + / d G K Z 4 R z N i / N / P x W y E q c p 2 e f 3 5 p z f v 7 o n O / u P f v y 9 3 n 4 n e 9 8 9 e W P O G c o 8 L z 3 + / x o a W Z Q I Q 8 l u 3 5 + K 2 Q V q 5 / 4 9 O D W x P l 5 x D m y 4 v n V 7 / 2 j f M 6 g z j k + / l G a d D B 8 + K n 7 P / E j 4 v T z O c e v H 3 z 6 / P d + + u K Z G f C P T H l X r N 4 8 v H 1 U / v P D W j n O + e 7 Z 7 u 2 T X f + / t l Z 2 w E / f n O 3 u P P + 9 X 5 / e / 4 m d T 3 8 + 6 p y 7 / O / T V 2 f P G a W X r 1 6 + O T t 9 L U R 7 + e r L l 6 e v 5 G + 8 r M 8 u Q Q G Q n z x + / h U P + W 6 3 8 Y a X 9 3 Y / 5 O W 9 D 3 n 5 3 g e 8 f O 9 D x r z / Q S 9 / C M H 2 f Y I x p 8 l v 7 w f E J 9 z X B L K 7 4 9 P g 6 P f + e j A + g B S 7 O w E p d r 8 e A h / A Q r s 7 + 9 8 A A v c / B I F P P + T l B y E T R L y 2 l 6 9 + 6 v f 5 e q M 6 + B D E H g a I f S 0 E d k M x + X o w P o Q 3 d r 8 B 3 t j 7 A C 2 z + y F q e e / D Z X t / 5 8 N h 3 P 8 G Y D z 8 Z m D 4 x D w 6 b d p s V q W z P H 1 d t O t s W l T L 9 F m x z J b T I q + z 9 G n e p k + + X j c d 5 R 4 R y d d 7 n 3 7 6 t W A H z P Q 1 y R D w 1 N e B s Y v / 3 z T G Z / d e n H z 1 9 W D f T L + v p 9 I A O 7 C Z P / W T r 5 7 / / l + 8 R I d f B 1 a g H H 7 q 2 d n v b 8 D 9 / j + x s 3 P w N Z g H Q H 1 L c n T 8 9 C e / 8 / u 8 + P I n v j r 7 8 u t B 8 0 0 L o H 3 5 7 P T V q 9 N X X w 9 Y a G r 2 7 + 7 c v 7 v H v t / X A e b b l q P d T + / u 7 h C w 3 Y N 0 9 + G j / b 1 H 9 + 9 9 P a i B 0 f n Z k f D d j q f t U S L d J c w f P t r 5 e s j v B j J F k 3 X 2 k 2 e n v 8 + r 4 6 8 H L H S r 9 h y K O 4 / 2 P n 2 0 9 + D r Q e 2 4 n P f G N G c b Q N 2 1 c c t P H r 8 S y P z L T 7 4 4 / o K k 7 / j V 7 w + 4 9 D 7 + R h u K k M T M 8 m + P f / L l 8 a v X F A i 9 p I / 0 1 8 e v z z 5 / c X T 2 + C 7 / f P z l y z d H p x Q g 4 u f j 5 1 9 + 9 4 g G e Z / 5 A H / g k 9 / / 9 P d + Q 6 g + H O M b / p g / e f z t s 8 + / D Y u K n / i E I 7 8 v v / u G v n t 9 + j K 1 r f G B f v H 7 P z 9 9 c Q Q V 7 P 3 J 7 7 + R 1 / V X / p x a + X 8 + / v a r 3 8 e 0 4 t 9 s I / f X 4 5 / U F j 9 p P k F f 9 o / H 3 z 5 9 / v L 3 P / 7 J 4 z M O C b 9 4 / f n v / 4 I j y L M v n 3 z n x R d H O 8 / O X p + 8 h H D r B z z 6 k y 9 e H v 1 e + z 5 V + C O Z q w 2 z s v d N z 8 o + 8 2 Q 4 K 7 t 7 m J X 9 2 8 3 K 0 7 O T 1 L b + / 8 u s W K p s n p W d 1 7 / / y Z d f v K R / n p 7 + / r c Q m N e 3 n 5 r P T 7 8 4 6 c y L / e j G O f m 8 m p B + L d N T 0 b N f F N N 5 l U 3 / 0 b 9 4 G Z 2 k / f / X T p I l b m + a r N P N k 3 G X / / 3 2 8 Y u n z 6 H / Y F / 1 j 8 e v 3 x y / o R 9 v K L n 0 + / / E V 6 e v f h + g 6 P 3 1 + O z F y 6 / e f E F 9 H M G Q 2 j 8 k H f T 8 7 D X j f / L V q 9 / r p / D L 6 1 d P A Q + C u 7 2 7 s 7 1 H 9 l I / e k z c d P a T x D 6 k X v m 3 x 6 + / e k m p r d e v f / 8 v 6 J / j z 0 8 t t N d f f c E Z q N / / 1 Z f f f Q 0 + C T 9 w 3 5 9 8 + f y r L 1 6 E T c x n j 7 8 i Q v / + x y d v z n 7 y l N 8 D Z P 8 z b Y i P X / z + J 9 8 m t v v 9 v 3 w h P R A J u h / 5 b e j N b h v + i N q 8 f v P q q x P 7 0 i 7 a h B / 5 b f i l s I 3 A e f 1 t m s W n X 1 J q 7 / T F G 9 D n z T H T p f P x s Z I r / J i o L a 0 B c / f 3 N 7 w y 7 N C H D e W 9 v U 3 v P d t 7 9 W p P 3 7 M N T X + v z 5 7 + / m c v n p 7 + 3 k e m i f + Z a U X Z T n z 4 7 O z 3 B i H 7 H x o s 3 J u 7 t s M u t L 0 Y t O D D x 6 A J J u v F 5 5 J V P f 2 u Z Y m z F + Q G n D 3 l X 1 + / + P I N 5 T f f / D 4 s t c d E y 9 + H p u 3 V G c I N / 0 / 0 w T x 9 9 9 U p i c l r 0 h f E y F 8 9 p 5 9 f H P / e v z 9 j I b / w 3 7 + P + f v 3 4 T e k I T k c z 5 6 h n 1 c / 8 Z P 4 I e I W 8 8 d V E P n H 7 0 / O 1 X d t c / 7 r 9 3 + j y u 3 s x T N i g i d B g G A / e / z 5 6 Y u v X p y x V z Q Y 9 t g 2 j y m P + 5 z k 8 Y u z N + m 7 p n i 0 L M r P P m r r d f 4 R O m J B O / v y B e b E / v 7 4 N X T N 2 f G T 5 6 c n X 7 5 4 c 3 z 2 4 p R 0 j v 3 1 9 x e F E 4 H 2 5 v f + / Y m D T k / e 4 P 3 f n 3 2 y 1 5 F m d 6 P w 7 7 5 6 / e r 3 f / 1 7 M 9 M T R X / y 7 C l / + q b z w Z v f / 4 x 0 G r x E a Y 6 / i A 2 y R X 4 E 6 p 0 + P 4 X s / P 7 3 I I z 4 8 H H g S V J j 4 x / + P v o W f 0 b W 7 N S 8 c L a c 5 e 8 w z / L L 4 5 / M y n U f u H x K j U K Q s R 5 e n R K L v / r 9 j 1 + / P v 3 i y f P f Z 3 M / T 0 7 f H c 9 m x X K U / m R e N x Q x f P a A k i D j v f E 9 + n d n l J 6 s y 3 Z d 5 5 8 t 8 3 V b Z + U o f b m e l M X 0 9 8 q v 3 1 R v 8 + V n D / c + z T 7 d 2 z m Y T s 7 v H 0 y y y d f B 9 O Q 5 4 b o Z z W m 1 G D f Z a j w p x n k 7 z p Z Z e f 2 D v B 5 n Q H 1 M Y z h r 8 8 W b / F 1 7 W u a L f N m + F x Y s 4 m b G N 6 M R N P 3 9 3 2 9 a T n 9 v E o 1 b z D y N 5 q v 7 Z 8 c v X v / k V 7 / X / k / 8 3 g 9 p 4 e z k 0 / s / 8 e m r V w + e v l e H r 7 9 9 e v p m c 1 + f 1 9 l q / l 5 A n 5 7 C r f r 9 X 3 / 7 + O X N 4 3 j 4 + f G L 0 9 9 r 5 / P 7 D 3 6 f V w f 3 v v v s 5 d P X D 3 + f J 7 v 7 x + / V 5 S s o 3 8 1 9 / W 7 f / t 3 2 H v 1 u Z 7 / b 3 n s B f n r 2 + u X z 4 9 / n 9 4 d K P j s h f f / 8 z e m r z Y z I + u Q 9 Q D / 7 8 t U X x 2 + + W Z h Q D b + / 6 o Y b x O Y X l u 3 h 7 / F u U a a X K t w f 7 Y 5 3 P k r z 5 b Q i w b n 4 7 K N 1 e 7 6 9 + + l H v 8 c v v G g P f + M E z V / n d Z G V x Q 9 y T 5 x S A r F s H p F q / e y j e d u u H t 2 9 e 3 V 1 N b 6 6 N 6 7 q C w q z d 3 b v / t 5 f P H 8 9 n e e L b L t Y U h p i O S X d a 9 6 a 3 f z W R 4 J A m g K F N 9 e r H H + f V A y q x W d 3 z Y e m 0 d l T / H X 8 1 Z t v f / m K G 8 g H 5 m s e v 3 n n K 6 L J e b H M Z 9 w w + E o G f T c 2 a n z 9 X v x E y H z 5 7 G y z y L 3 v Z J 8 c v 4 S R 3 D z N v / c g m n d 9 c 2 R M n t i w z Q Y N q 5 Q / a w Y N w N + D r j 8 y a P 9 f N 2 g / s X / y 8 P m T p 1 / + X l + e 3 P / O 8 Z O f + I m X r 3 7 y z Z N P X z 9 5 r w 5 / 7 g 3 a v V f f f v 3 0 8 z d n Z 2 + + + q n f 6 / T T + 9 9 + 8 F O f v n n y 4 M V P v l e X t z F o n / 9 u l L g k s 4 b U 6 3 u A / p F J + / + 8 S X t 1 + v I N h O p H R u 0 b N 2 r 3 f j a N 2 r 0 f G b W f X 0 b t w c P 9 3 + v 5 / R c P f + r k z Y N v P 3 v 5 k 7 / P l 2 d f / t S T 3 / v h q / f q 8 B Z G T d f 1 h h b 1 3 q u 7 9 z J 3 v 8 + 9 3 + u n v v 3 p T / 3 k 7 / P V 6 U 9 8 9 / d 5 + e Q n P j 9 + 8 P t 8 + / f 6 v Z 6 / V 5 e 3 M X c v f r d 7 j / D P e w H + k b H 7 f 7 e x + 8 m M U J m U + Q Z j R 4 k 5 z t v 9 / n Z x 9 C a z R z r t / 5 8 G L w b z v S z d i 2 N a A n t B 2 m v 3 4 B s 2 c w H k 9 y D l z 1 c b 9 y K 7 f F J W 0 7 f v h c L / + w z c y X e f f f q T B 1 + 8 + c l n P 7 l / 7 9 W X r 1 6 d n N 7 / d O f B i / f T 0 r c w c D / L U d v v 9 R M P f 6 + H n + + / f P K T v 8 / O T / z E g z f P d z 6 9 9 + 1 n n 3 9 1 8 l 5 d 3 s a M n f x u u / c f / W 5 P f z c s 2 r 8 H 6 J P n Z y + x N v p 7 b w b / 7 K v n z 1 + f / d T p 1 4 J 9 g / R 9 L d g / G 6 r y m 7 S 4 W F V / j p X 1 3 / / p q 7 P n z 5 9 + + d 3 3 V 8 E x u K Q P f / 8 n z 7 8 8 + b 3 I 9 f h 9 n t / A F K x T z t 6 P 1 y w x 2 K V h j + E G t f R 7 v x f 8 4 + d Y 7 a d h n H 1 + f K N h e k / Y B v c z W m z 7 Z q b R Q H x 6 9 o V Z M s f 6 + 8 8 G 0 q Y L r P H + b M J / / f z s 5 C Y t / / V 6 u J k j b 0 v 2 F 1 9 9 8 Y S Y 7 8 t n g j V 9 B b J s x n n n m w n a n c P x T U f s A e T 3 I O + P X J n 3 Q O H / f a 7 M v d P X z 0 8 O v v z y 9 U 8 9 f / J 7 f f f 4 w e l 3 v v P l 7 / X s + Z v 3 s 9 O 3 c G X e I O B 5 L 6 D v 5 c q c / t T n 3 / 2 p 5 8 / e / M S z v f 2 f O t 1 / + u T 1 q 2 + / O H m + 9 / u 8 V 5 c / c m V 6 s H / k y t x s O H 7 k y n w w u f 9 / 6 s r 8 y J U Z d G X 8 J Y J v P D H T B f 4 e R P 7 5 6 t C 8 + f / N + s N P / t T T + 9 / + 4 s W z l 9 / 5 / M n T 3 Z N v n z 5 5 8 f K L s w d n 3 3 m v D n / u f Z q f + s k X + 3 v H u w 8 e P D 8 9 + f T s 5 e 9 z / P l 3 z g 6 e P z v 4 9 L 2 6 v I 1 P 8 + x 3 2 3 2 E f 9 4 L 8 I 9 W G f 7 f v c p w y y X 1 3 / v N 8 8 9 / n i + p f / A K g 2 9 u 9 n 4 2 b R m A v w d B f 2 T L / r 9 u y 3 7 v N 1 9 + + 7 t v f u L F y e / 9 + Z O T 5 1 9 9 / v r 3 + s n f + / Q 7 b 3 6 f 1 + / V 4 S 1 s 2 c / y U s M X v 9 e n Z 8 9 / n 2 d P d + 7 9 P t 8 5 + P z V T 3 z 6 8 O X + T 5 F 5 / s n 3 6 v I 2 t u w 7 v 9 v D R 7 / b 7 / W 7 P X w v w D + y Z f / f t 2 V f P n / + F e n 6 L 0 5 / n l u z D U H l 1 z d q + z + b R u 3 9 M m k / M m r / X z d q b 3 6 f 3 + f 4 3 v 2 n x z / x 8 D v P f + + d 1 / v f / r 1 O f 5 / f 6 / i 7 L 3 / i v T r 8 u T d q X x 4 8 e b 3 3 e + 1 + + s X v d W / n 9 3 l 2 e u 8 n d 1 7 / x O s v P o e J e o 8 u b 2 P U P v / d d i l C + z b 9 + 1 6 g f 2 T W / r 9 v 1 n 4 U o j F 2 P w t G 7 d 7 P p l G 7 9 y O j 9 v P L q N 1 / + X v d 3 3 / y 4 N O H 3 / 6 J z 5 / e / / T g 5 O T p 6 Y v v P H n x 5 X t 1 e A u j d k o q Y 1 a l r 4 t 2 n U 1 p 8 t N n x Z L U U Z H X W f o 0 f 0 8 y v o + 5 + 6 n v / s T T s 3 v P f u r p t + / v 7 + w 9 P / v u V 6 d v v v j O 7 / M T b 9 6 r y 9 u Y u x e / 2 / 4 j / P N e g H 9 k 7 P 7 f b e x + M i N U K G G + w d j 9 5 P G r n z x + / t X p 7 / 9 T 9 N v v v 7 O z s 3 e T 2 S O d 9 v 9 P g / e N 5 i R 3 P / 1 Z t H Q A / h 4 E / Z G l e 0 8 V / f 8 6 S / c T 3 z n 5 4 u T l 7 u l 3 9 x 5 8 / u 0 n X 7 3 6 q d / 7 + X d 3 7 n / n / h f v 1 e E t L N 3 P 8 v r a 5 8 + f P 3 i 2 c / z F T 7 3 e e X 7 / + Y v 9 T 3 / y y 4 P j / S 9 f v Z / Z 2 W j P 1 J 5 9 + 3 f b e / S 7 n f 1 u e + 8 F + E f 2 7 P / d 9 u w W w R s Z j 2 9 / + e p H o d s 3 H r r t / W w a N A B / D 7 r + y K D 9 f 9 2 g H f 8 + T 3 Z P 7 / 8 + p 5 9 + + e Y n v v t g Z + f b p 9 / 9 v U 6 / + o n n L 9 6 r w 1 s Y t J / l f O T D T 5 + 8 O v n J L 8 4 e 7 D x 9 e v / l / b O D F w 9 / 8 o v d 0 4 N n 7 9 X l b Q z a d 3 6 3 B 1 h k e / B e g H 9 k 0 P 4 / b 9 B e v y K R / N E C 2 z d v 0 H Z 3 f h Y N G o C / B 1 1 / Z N D + v 2 7 Q P n 9 5 / 9 s P H n z x Z u / 4 9 / r 0 u 7 u f 7 3 3 5 b P / s 7 D s / + f z 9 H J t b G L S f 5 Q j t 4 b f P H j 6 8 T 8 T 6 / L t P 7 n 3 5 6 V e v v n y x 9 5 N f f H o 8 L I B f 3 6 A 9 h E F 7 + F 6 A f 2 T Q / j 9 v 0 F 5 9 + f z 5 V 6 T y v / i R U f v m j d r e z 6 Z R A / D 3 o O u P j N r / 1 4 3 a 6 U / + 1 L d f P 3 j 5 U 1 8 c 7 O 4 + f f n i J 5 4 f n 7 5 + f f 8 n D p 6 8 V 4 e 3 M G o / y 1 H a F 1 / u 7 P 3 k T + 3 9 3 j / 1 7 a c P X j 3 5 i c 9 P H 3 z n 2 X d f / 1 5 7 3 3 z a 8 X N E a d / + U Z T 2 8 8 2 o v f 5 9 v n p 9 + q O 0 4 z d v 0 O 7 9 b B o 0 A H 8 P u v 7 I o P 1 / 3 a A 9 + L 1 + 6 v f + q c + f f n v / x U / s f P 7 5 / u 7 J T 5 x 8 9 / M n Z / f f j w 9 + 7 g 3 a T 5 y 9 + I k 3 L + / v v 9 n 9 6 q t P 9 w / u f 7 p 7 / 8 X n v 8 8 X e 9 9 9 r y 5 v Y 9 C + 8 7 v t 7 i J M 2 3 2 / O f m R S f v / v E m T O O 3 3 / 1 G g 9 r N i 1 3 b 3 f h b t G o C / B 1 3 / f 2 X X f l 7 a t Z P v f n v / 9 z 7 + v X + v 1 5 + + u v / d e 7 / P w Z c v X p 6 c P j l 7 / n 4 d 3 s K u / S x n H 3 d 2 9 n d f v T r b f f j 0 / k 8 9 e / P 0 y c n z g + 8 e / + R 3 3 r x f w P k j u / Y j u / Y j u / Z z Y 9 f 2 f j b t 2 t 6 P 7 N r P L 7 v 2 5 P T 1 s + 9 + d 2 f n y y + e v d o 5 2 X 1 4 7 8 H v 9 Z N f f P l k 7 / V 7 d X g L u / a z H K + d / V 6 v f + / 9 n 3 x D I e d 3 d n 7 y J 5 8 e H z x 8 + O z b b 0 5 O X r x X l 7 e x a 5 9 j V e 3 b P 1 p V + / l m 1 c 5 e P P v y 5 K s n P z J p 3 7 x J u / e z a d L u / c i k / f w y a d / d f f n 7 / D 4 U m z 3 7 v Z 4 9 / M 7 r p 6 9 2 X 3 5 3 b + f 1 q 0 / f L 3 X 3 c 2 / S d l + 8 2 n 3 4 + a d n T 3 + v 0 5 / 6 z v 6 3 9 7 9 9 c v L s 9 P f 5 y d / 7 5 X t 1 e R u T 9 n v 9 b n u P f r f n v 9 v 7 C c q P T N r / 5 0 3 a j w K 1 n 0 2 r d v C z a N Q O 3 o u q P 7 J p / 1 + 3 a T + x 9 + z 3 P v v q 4 N O v P n 1 y 8 t X + w 9 / 7 5 Y O 9 3 + f N y e v v f P u 9 O r y F T f t Z T j + + + e r V d + 6 / O X 6 1 8 1 P f O f 6 J h 5 8 / e 7 H 3 4 v f 5 z r e f v N p / r y 5 v Y 9 O + 8 7 s 9 Q P b x w X s B / p F N + / + 8 T X v 9 i k T y R + b s m z d n D 3 8 W z d n 7 J V N + Z M 7 + v 2 7 O f p / d r 8 7 2 n v 7 k q + / e O / n J B 7 / 3 2 e 7 z T z / 9 / G z v 0 1 c / + V 4 d / t y b s y + P v 7 z / 7 N O n P / H i + b 0 3 D x + + P v m J r 8 5 2 f / L + 7 / P s m w / R v v O 7 H c C c v Z / f 9 y N z 9 v 9 5 c / b F l 0 / / 3 x a e / f / E n u 3 + L N q z 9 1 O c P 7 J n / 1 + 3 Z z / 5 1 e d P f u + f f H X 8 E 6 f H X 5 2 9 + X 1 + 6 t 7 T r 0 5 + 6 u z s 2 c l 7 d f h z b 8 + + e H n 6 E 0 9 P f / K L h z / 1 5 c v X z 8 5 + 8 q d e 3 v u 9 X u 3 e 2 3 v y X l 3 e x p 5 9 / r t 9 i l W 0 T 9 8 L 8 I / s 2 f / n 7 R l F R N / + 8 t W P w r N v 3 J z 9 b C 6 h v d / C w I / M 2 f / X z d n r p 1 / + X i c / e f / B l 8 / v / d S r b z / 9 6 v n v 9 e r b Z z / x 5 q f e z w z 8 3 J u z n d 3 f 6 8 G n D 1 9 9 5 y f P z r 7 7 + t V P 7 R y / + v L B 7 / X 0 + e / 9 f l H U 7 c z Z A 5 i z H 2 U b f 5 6 Z s 9 e / z 1 e v T 3 9 k z r 5 5 c 3 b v Z 9 G c 3 X s v q v 7 I n P 1 / 3 Z x 9 / v L J 7 / 3 w 1 R m t M 3 3 n + e 7 9 3 + c n f v L g 6 a s 3 9 / d / 8 t l 7 d f h z b 8 6 + P H j 1 5 u n v 9 f Q n v v i J 7 z w 4 P v j u w c u 9 N 1 9 + + 6 u n 3 3 5 P 9 + x W 5 u w A 5 u z 9 7 O S P z N n / 5 8 0 Z Z R t / Z M 9 + V u z Z / s + i P X v P x f M f 2 b P 3 w u L / f f b s 9 K u z 7 x 6 8 e X j v 9 e s 3 z 3 7 i O 0 + / O r 7 / 6 a c P T t 7 8 x K v 3 6 v D n 3 p 6 9 / v z V d z / / 6 v W n 9 5 5 9 8 X t / / h N f / F 6 7 e 1 9 + m 0 K 2 h / f f q 8 v b 2 b O H s G f v t 8 z 8 I 3 v 2 / 3 l 7 d v b i 2 Z c n X z 0 5 / f + Q Q d t g f P 7 f a N f u / y z a t f f U A z + y a + + F x f / 7 7 N p P / t 5 P D + 6 / + M l 7 3 / 7 q 0 5 c P v j w 5 f f N 7 P b n 3 d O f 4 / 3 N x 2 l d P S S I f 3 v u 9 d r 7 6 q e 8 8 f f P m q 1 d P n / 3 k V w f f e f M T 7 9 X l 7 e z a 7 g 4 M 2 + 7 O e 4 H + M M t 2 K 9 A / s m w / u 5 b t 1 e n L N x C q / w 9 Z t v e d 7 p 8 r k / b p z 6 J J + / S 9 q P o j k / b / d Z N 2 8 n v f P / 3 J 3 / v 3 + o l 7 u 6 d f n R 7 / 5 O 5 P v d 5 5 e O / 3 e X B w 8 l 4 d / r / A p N 1 / 8 O L s J 7 9 8 8 O U X L 7 + 6 f 7 b / 4 O z 3 e b r 3 4 P W 9 3 + v 4 v b q 8 p U n b Z Z P 2 f n P y I 5 P 2 / w u T 9 n u / e f 7 5 j 0 z a N 2 7 S H v w s m r T 3 W / P + k U n 7 / 7 p J + 3 3 u 7 b w 6 + P L J i + 9 8 + d V P 3 v v q + f 6 z T 0 + / + + 0 v v / 3 i 8 / f q 8 O f e p J 2 d f X 7 6 x c 7 x F 1 + + f n X 8 U z / x 6 u n L 7 + z + X i + e / t 4 P v v 1 e X d 7 G p H 3 n d / v 0 0 e / 2 e / 1 u 7 + f 7 / c i g / X / e o L 3 + f b 7 6 q d O z N z + y Z 9 + 4 P d t 9 + L N o 0 A D 8 P e j 6 I 4 v 2 / 3 W L 9 h O f 7 7 4 + 2 z 8 4 / o k H T z 7 / 7 u / 9 6 s G 3 9 z 6 / / 3 L n z e 6 X 7 9 X h L S z a 5 3 W 2 m r 8 X 0 P e y a A + / v f / k i 4 M v f / L 3 + f K r l y + + O r 3 / 6 s l P H O y / + f b x w X t 1 e R u L 9 j k s 2 r d / Z N F + v l k 0 s i H f / v L V j w z a N 2 7 Q 9 n 4 2 D d r e j w z a z y + D 9 m z / q 6 f f 3 v m 9 X / x e u / v P 3 + w / / / z s q 7 2 f / O 6 T 1 0 / e T 1 / / 3 B u 0 s x f 3 v v 3 F 7 l f P v r P z 9 L s v T u / f 2 7 l / + u r 0 + P c + e P V e X d 7 G o H 2 H F 9 J + r x 8 t p P 2 8 M 2 m v v n z + / K u X v z 9 J 5 o / W 0 r 5 5 u 7 Z 7 / 2 f R r g H 4 e 9 D 1 R 3 b t m 7 F r P 4 d 2 b e e 7 T 5 6 c P f + p n 3 r y 6 t s P H 5 w e P / v y 4 N n 9 r 7 7 z 5 f s p 7 V v Y t Z / l 1 O P v 9 X v 9 X s 9 2 f q 9 X B y 9 + 6 i d P H j 5 9 8 x N f 7 H 7 3 u 0 / u P f y p 9 x v H b e z a 7 / W 7 7 T 3 6 3 Z 7 / b n v v B f h H V u 3 / J 1 b t z d k X P z J q 3 7 x R 2 / v Z N G p 7 P z J q P 7 + M 2 k / + 3 v d / 4 u k X X / z E 0 y f 3 f / L B F 8 / 2 d z 7 9 y d 9 r 9 8 v d 3 / v Z e 3 V 4 C 6 P 2 s x y s 3 f v O T 3 3 3 O 5 9 / + R O f f v f h V w / v 3 f / i 2 7 u v v v t 7 n X x x 8 p 3 3 6 v I 2 R u 1 H 6 2 k / P 4 3 a j 9 b T G L u f B Y t 2 7 2 f T o t 3 7 k U X 7 + W X R f u / v P v / q 4 N O H 9 3 / i 8 x e f 7 j 7 c / b 3 f n D z 8 9 K u n L 3 7 y G 7 d o p 6 Q x Z l X 6 u m j X 2 Z Q m P 3 1 W L E k b F X m d p U / z 9 y T j + 9 i 6 B / c f P t 3 9 9 o N X n 3 7 n q / 1 P d 3 6 v p 7 u / 1 8 v j V y c v v / r 8 v b q 8 j a 1 7 8 b v d f 4 R / 3 g v w j 2 z d / + d t 3 X u k J T G e / 3 + a u h j M r 2 3 j 9 h 7 8 L N o 4 A H 8 P g v 7 I x r 2 n c v 5 / n Y 1 7 + u T e 7 3 X w n S e / z 3 f 2 D r 7 9 7 a f 3 j u / d 3 / n 8 y y 8 / f 3 j 2 X h 3 e w s b 9 L E d t Z z / 1 U 7 / X F 5 / f / / L k 7 P S 7 v / f Z y z c 7 P 3 H y x f H p 7 3 X 6 + 7 x X l 7 e x Z N / 5 3 Q 4 Q t R 2 8 F + A f W b L / z 1 u y L 7 5 8 + q M 8 5 M 9 K 1 L a 7 + 7 N o 0 X b f T 3 X + y K L 9 f 9 2 i f f 6 T 3 z 0 4 2 3 + y c 3 / n 0 5 / a + b 0 P v r u 3 9 + B s 9 z v f 2 T t 5 r w 5 v Y d F + l h f X v v v g e O f L T 1 9 8 5 / j l 7 / 3 m 2 e k X n z 7 4 4 v 6 3 P 3 3 6 9 N X 7 j e N 2 F m 1 3 B y Z t d + e 9 Q P / I p v 1 / 3 q a 9 R 3 T 2 / z + 7 9 r N u 1 / Z + N u 3 a 3 v s p 0 B / Z t f / P 2 7 X f + 4 v 9 J 9 / 5 / M 3 + 5 w 9 e f 7 n 3 6 X c f / D 5 n x 1 + + 3 N 9 7 8 l 4 d 3 s K u / S x H a s / 2 f u p 0 9 7 v P n t z / 8 o v f Z + f 3 O v t i 9 6 v f a / / 0 2 f G T N + / V 5 W 3 s 2 u e I 1 L 7 9 o 0 j t 5 5 t V o 0 j t q 9 e n r 3 5 k 0 b 4 R i / b 5 q 7 O n v / / e N 2 z J D N D 3 o O P P V w v 2 e V 3 M 3 q v 7 9 z F d L 9 9 z E t 4 c v / r 8 9 M 3 v v 6 G L 3 Z 8 b 6 / j d e z 9 1 c u / l k 5 c / + Z 0 n D 3 6 v b / / k s + + + e P Z 7 f / 6 d N 7 / X l + / V 4 S 2 s 4 + t 5 n r f v N 4 z 3 M o / f v f d 7 3 3 v 4 7 e 9 + + u q 7 D z 7 / f Z 4 / f / D 5 / t 7 r 3 4 s y s 8 / e q 8 v b m c d d W p N 7 / r s d v F / Y J 9 b r 6 6 q e K N W / f P X m 9 z 8 7 + f L F D d L y f l C / f X b 6 i h Y z v / 3 7 / G y C Z r P 7 8 t X p s 7 P f + / S b M e g v j n / y 7 P P j D 9 H u M a j f p B E C A 3 z 1 / P g b g f X 0 1 d n z 5 7 / / 0 y + / + + L 3 / / L F 7 0 / z 9 J P f C N h v n 3 3 + 7 e f 0 / z f k x r 3 6 6 u T N V 6 9 O f / 8 v y G x 8 U 5 4 c T f g p a f m T 0 9 + f V h i + G Z A n z 8 9 e k u N y + n t v n v Z n X z 1 / / v r s p 0 7 f a / Y N 7 B u M 5 t e C f f z 0 O 1 + 9 h g y c U V B 6 / O r 0 m + E L + v P N 6 c m N U n B b c E + / / P 1 f f E l m i x z k N 6 e / / 4 u v w A n f q B v + + t t f f p f Y 9 w t 2 v 8 l H + f 3 F d J l P v p k + v n p J m u b 1 6 9 / / x e l 3 f / / n Z y + + h s K 5 q 7 / e 3 v H 7 p l M Y B u h 7 c N i P H L 9 b d v 8 + j t 8 H e G X / r / U B v 3 z w + / z E 7 3 P 6 6 f 7 9 e 2 f f f X n 6 / L t v f v L T 7 9 5 / t f N 7 P X 2 v D m / h A / 4 s Z / 5 / 7 1 c v n h 4 Q D 7 7 5 7 l f P T x + + v r / z 1 c H D n / y 9 X j 5 5 8 F 5 d v o 8 L + O n 7 g f 6 R C / j / U x f w P U H + y B P 8 k S f o w f 7 2 8 a s O e 3 U N w c k 8 q 9 t 0 9 / 7 7 w / 3 9 I 2 q 5 C / 3 9 E 9 c / c l 7 x 9 v / 3 n d e 7 b / g X + v z 1 7 / + T x 6 / O j p 8 8 P y U V 8 u a Y O n p 1 9 N j + + v t / + / j F 0 + e n K S W t H y 2 L 8 r O P 2 n p N O W n q 7 M 3 v / f t / + e Q 7 N G t 4 n / 7 / / K v T 1 5 F m d 6 P w 3 x g s G b V X r 3 7 v 4 O + z p 0 f H z 5 8 T i Z + + O v 7 8 9 y c E 6 J c v X 9 L w n t J g 0 R F r X f 6 F h t V 5 O Q K M V A 5 R 8 t s 0 S 2 d v f v 8 v j k 9 e f e n D O s n K 8 k k 2 f f t e I O n P E 0 y O G d v X R + 6 L 0 + d v L J j X X x + O y t D v / 9 0 v X / 1 e T 7 7 8 8 v f y I P E 8 3 A K E o d N 3 n 8 C i 0 F c v v j 4 6 B o 3 f / y W 5 9 v T H 0 6 + B z 5 t v n 8 K J f e / 3 X r / 5 f Z 6 f / v 5 f v c Q q / e 8 P 5 e 0 P Y + + 9 h v G G n M L X Z L B 6 Y H b e C 8 y P w z i 7 l / n P 9 3 r 9 q / D 1 r 9 7 r 9 R d f / v 7 f f X X s C 9 B t K W l n k Y f / / u + z o q Q P n K B 8 A I d b Z M 5 8 Z j o 6 + e r + 0 2 c v d v Y e f u f h p 1 + 9 + M 5 P f r X z E 6 9 / 6 u V P v n n 6 X s B f k j E j k / Z h 0 6 x A + I 2 v Q W 2 o f L j 1 r 8 9 e f E 4 M T G s N K p F f A x a t 5 5 E E v z n 7 g p w S 8 u S + J E 1 6 W y V 1 N 9 T O g E S W j Y 0 R W e g j q P b H d 7 u f P p a x I + z c N C N e K 3 3 j z e / z 8 v T o u 1 X 9 d l J V b 0 0 D / v A x V p R F g I + I 4 b 2 / 0 O z z 0 6 P / B 1 M p K Q W Q 4 g Q A < / A p p l i c a t i o n > 
</file>

<file path=customXml/itemProps1.xml><?xml version="1.0" encoding="utf-8"?>
<ds:datastoreItem xmlns:ds="http://schemas.openxmlformats.org/officeDocument/2006/customXml" ds:itemID="{27E9EB74-9AC6-489A-AF35-D02144260CCD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Table</vt:lpstr>
      <vt:lpstr>Sheet1</vt:lpstr>
      <vt:lpstr>Estado Situacion Financiera Det</vt:lpstr>
      <vt:lpstr>Graph</vt:lpstr>
      <vt:lpstr>'Estado Situacion Financiera Det'!Área_de_impresión</vt:lpstr>
      <vt:lpstr>Sheet1!Área_de_impresión</vt:lpstr>
      <vt:lpstr>Table!Área_de_impresión</vt:lpstr>
      <vt:lpstr>DF_GRID_1</vt:lpstr>
      <vt:lpstr>DF_NAVPANEL_13</vt:lpstr>
      <vt:lpstr>DF_NAVPANEL_18</vt:lpstr>
    </vt:vector>
  </TitlesOfParts>
  <Company>SAP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 Estado de Situación Financiera Detallado - LDF.</dc:title>
  <dc:creator>I027330</dc:creator>
  <cp:lastModifiedBy>Suelem Janeth González Rodríguez</cp:lastModifiedBy>
  <cp:lastPrinted>2026-01-30T20:31:55Z</cp:lastPrinted>
  <dcterms:created xsi:type="dcterms:W3CDTF">2006-05-18T10:01:57Z</dcterms:created>
  <dcterms:modified xsi:type="dcterms:W3CDTF">2026-02-07T22:17:50Z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F1 ESFD LDF.xlsx</vt:lpwstr>
  </property>
  <property fmtid="{D5CDD505-2E9C-101B-9397-08002B2CF9AE}" pid="3" name="_AdHocReviewCycleID">
    <vt:i4>1722966194</vt:i4>
  </property>
  <property fmtid="{D5CDD505-2E9C-101B-9397-08002B2CF9AE}" pid="4" name="_NewReviewCycle">
    <vt:lpwstr/>
  </property>
  <property fmtid="{D5CDD505-2E9C-101B-9397-08002B2CF9AE}" pid="5" name="_EmailSubject">
    <vt:lpwstr/>
  </property>
  <property fmtid="{D5CDD505-2E9C-101B-9397-08002B2CF9AE}" pid="6" name="_AuthorEmail">
    <vt:lpwstr>heike.guder@sap.com</vt:lpwstr>
  </property>
  <property fmtid="{D5CDD505-2E9C-101B-9397-08002B2CF9AE}" pid="7" name="_AuthorEmailDisplayName">
    <vt:lpwstr>Guder, Heike</vt:lpwstr>
  </property>
  <property fmtid="{D5CDD505-2E9C-101B-9397-08002B2CF9AE}" pid="8" name="_PreviousAdHocReviewCycleID">
    <vt:i4>-1215345072</vt:i4>
  </property>
  <property fmtid="{D5CDD505-2E9C-101B-9397-08002B2CF9AE}" pid="9" name="_ReviewingToolsShownOnce">
    <vt:lpwstr/>
  </property>
  <property fmtid="{D5CDD505-2E9C-101B-9397-08002B2CF9AE}" pid="10" name="BExAnalyzer_Activesheet">
    <vt:lpwstr>Estado Situacion Financiera Det</vt:lpwstr>
  </property>
</Properties>
</file>